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2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drawings/drawing3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drawings/drawing4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drawings/drawing5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drawings/drawing6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7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B01" lockStructure="1"/>
  <bookViews>
    <workbookView xWindow="0" yWindow="0" windowWidth="19440" windowHeight="9090" tabRatio="731" activeTab="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ontrolaF" sheetId="101" r:id="rId7"/>
  </sheets>
  <definedNames>
    <definedName name="biop">Meni!$C$11</definedName>
    <definedName name="bip">Meni!$C$13</definedName>
    <definedName name="BrojPodracuna" localSheetId="5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jala" localSheetId="5">Meni!$A$29</definedName>
    <definedName name="Filijala" localSheetId="2">Meni!$A$29</definedName>
    <definedName name="Filijala" localSheetId="3">Meni!$A$29</definedName>
    <definedName name="Filijala" localSheetId="4">Meni!$A$29</definedName>
    <definedName name="Filijala">Meni!$A$29</definedName>
    <definedName name="MaticniBroj" localSheetId="5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3">Meni!$C$10</definedName>
    <definedName name="NazivKorisnika" localSheetId="4">Meni!$C$10</definedName>
    <definedName name="NazivKorisnika">Meni!$C$10</definedName>
    <definedName name="Odstupanje_1" localSheetId="6">KontrolaF!$G$22</definedName>
    <definedName name="Odstupanje2" localSheetId="6">KontrolaF!#REF!</definedName>
    <definedName name="PIB" localSheetId="5">Meni!$C$13</definedName>
    <definedName name="PIB" localSheetId="3">Meni!$C$13</definedName>
    <definedName name="PIB" localSheetId="4">Meni!$C$13</definedName>
    <definedName name="PIB">Meni!$C$13</definedName>
    <definedName name="_xlnm.Print_Area" localSheetId="2">K9OOSO!$A$1:$E$26</definedName>
    <definedName name="_xlnm.Print_Area" localSheetId="1">Obrazac5!$A$1:$K$560</definedName>
    <definedName name="_xlnm.Print_Area" localSheetId="3">OZPR!$A$1:$F$329</definedName>
    <definedName name="Razlika">KontrolaF!$I$12</definedName>
    <definedName name="Sediste" localSheetId="5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U" localSheetId="5">Meni!$D$29</definedName>
    <definedName name="ZU" localSheetId="2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F20" i="101" l="1"/>
  <c r="F16" i="101"/>
  <c r="F18" i="101"/>
  <c r="G22" i="101" s="1"/>
  <c r="H22" i="101" s="1"/>
  <c r="G30" i="101" s="1"/>
  <c r="H30" i="101" s="1"/>
  <c r="G21" i="4"/>
  <c r="G27" i="100"/>
  <c r="G25" i="100"/>
  <c r="G24" i="100"/>
  <c r="G23" i="100"/>
  <c r="G22" i="100"/>
  <c r="G32" i="100"/>
  <c r="F10" i="101"/>
  <c r="E138" i="76"/>
  <c r="F4" i="101"/>
  <c r="A2" i="101"/>
  <c r="B2" i="101"/>
  <c r="A7" i="100"/>
  <c r="A8" i="100"/>
  <c r="D25" i="100"/>
  <c r="E25" i="100"/>
  <c r="F26" i="100"/>
  <c r="H26" i="100"/>
  <c r="D27" i="100"/>
  <c r="E27" i="100"/>
  <c r="F28" i="100"/>
  <c r="H28" i="100"/>
  <c r="D30" i="100"/>
  <c r="D29" i="100" s="1"/>
  <c r="E30" i="100"/>
  <c r="E29" i="100"/>
  <c r="F31" i="100"/>
  <c r="H31" i="100" s="1"/>
  <c r="F6" i="101" s="1"/>
  <c r="F8" i="101" s="1"/>
  <c r="G12" i="101" s="1"/>
  <c r="H12" i="101" s="1"/>
  <c r="D44" i="100"/>
  <c r="D46" i="100"/>
  <c r="D50" i="100"/>
  <c r="D52" i="100"/>
  <c r="D43" i="100" s="1"/>
  <c r="D57" i="100"/>
  <c r="D59" i="100"/>
  <c r="D61" i="100"/>
  <c r="D63" i="100"/>
  <c r="D66" i="100"/>
  <c r="D78" i="100"/>
  <c r="D84" i="100"/>
  <c r="D93" i="100"/>
  <c r="D101" i="100"/>
  <c r="D65" i="100" s="1"/>
  <c r="D104" i="100"/>
  <c r="D115" i="100"/>
  <c r="D119" i="100"/>
  <c r="D121" i="100"/>
  <c r="D123" i="100"/>
  <c r="D127" i="100"/>
  <c r="D130" i="100"/>
  <c r="D129" i="100"/>
  <c r="D140" i="100"/>
  <c r="D151" i="100"/>
  <c r="D153" i="100"/>
  <c r="D158" i="100"/>
  <c r="D157" i="100"/>
  <c r="D161" i="100"/>
  <c r="D164" i="100"/>
  <c r="D167" i="100"/>
  <c r="D171" i="100"/>
  <c r="D174" i="100"/>
  <c r="D177" i="100"/>
  <c r="D170" i="100"/>
  <c r="D180" i="100"/>
  <c r="D183" i="100"/>
  <c r="D187" i="100"/>
  <c r="D186" i="100"/>
  <c r="D191" i="100"/>
  <c r="D202" i="100"/>
  <c r="D205" i="100"/>
  <c r="D209" i="100"/>
  <c r="D211" i="100"/>
  <c r="D218" i="100"/>
  <c r="D220" i="100"/>
  <c r="D224" i="100"/>
  <c r="D229" i="100"/>
  <c r="D239" i="100"/>
  <c r="D223" i="100"/>
  <c r="D241" i="100"/>
  <c r="D243" i="100"/>
  <c r="D246" i="100"/>
  <c r="D248" i="100"/>
  <c r="D252" i="100"/>
  <c r="D255" i="100"/>
  <c r="D254" i="100"/>
  <c r="D258" i="100"/>
  <c r="D260" i="100"/>
  <c r="D262" i="100"/>
  <c r="D266" i="100"/>
  <c r="D265" i="100"/>
  <c r="D270" i="100"/>
  <c r="D280" i="100"/>
  <c r="D292" i="100"/>
  <c r="D294" i="100"/>
  <c r="D296" i="100"/>
  <c r="D299" i="100"/>
  <c r="D309" i="100"/>
  <c r="D318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H13" i="97" s="1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I24" i="76"/>
  <c r="J25" i="76"/>
  <c r="K25" i="76"/>
  <c r="E26" i="76"/>
  <c r="E31" i="76"/>
  <c r="E32" i="76"/>
  <c r="D33" i="76"/>
  <c r="F33" i="76"/>
  <c r="E33" i="76"/>
  <c r="G33" i="76"/>
  <c r="H33" i="76"/>
  <c r="I33" i="76"/>
  <c r="J33" i="76"/>
  <c r="K33" i="76"/>
  <c r="E34" i="76"/>
  <c r="D35" i="76"/>
  <c r="F35" i="76"/>
  <c r="E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J24" i="76"/>
  <c r="K42" i="76"/>
  <c r="E43" i="76"/>
  <c r="E44" i="76"/>
  <c r="E45" i="76"/>
  <c r="E46" i="76"/>
  <c r="E47" i="76"/>
  <c r="D48" i="76"/>
  <c r="F48" i="76"/>
  <c r="G48" i="76"/>
  <c r="E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D24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E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D76" i="76"/>
  <c r="F77" i="76"/>
  <c r="G77" i="76"/>
  <c r="G76" i="76"/>
  <c r="E76" i="76"/>
  <c r="H77" i="76"/>
  <c r="I77" i="76"/>
  <c r="J77" i="76"/>
  <c r="J76" i="76"/>
  <c r="K77" i="76"/>
  <c r="K76" i="76"/>
  <c r="E78" i="76"/>
  <c r="E79" i="76"/>
  <c r="E80" i="76"/>
  <c r="E81" i="76"/>
  <c r="D82" i="76"/>
  <c r="F82" i="76"/>
  <c r="G82" i="76"/>
  <c r="H82" i="76"/>
  <c r="I82" i="76"/>
  <c r="I76" i="76"/>
  <c r="J82" i="76"/>
  <c r="K82" i="76"/>
  <c r="E83" i="76"/>
  <c r="E84" i="76"/>
  <c r="E85" i="76"/>
  <c r="D91" i="76"/>
  <c r="F91" i="76"/>
  <c r="G91" i="76"/>
  <c r="G90" i="76"/>
  <c r="H91" i="76"/>
  <c r="I91" i="76"/>
  <c r="I90" i="76"/>
  <c r="J91" i="76"/>
  <c r="J90" i="76"/>
  <c r="K91" i="76"/>
  <c r="E92" i="76"/>
  <c r="E93" i="76"/>
  <c r="D94" i="76"/>
  <c r="F94" i="76"/>
  <c r="E94" i="76"/>
  <c r="G94" i="76"/>
  <c r="H94" i="76"/>
  <c r="I94" i="76"/>
  <c r="J94" i="76"/>
  <c r="K94" i="76"/>
  <c r="E95" i="76"/>
  <c r="E96" i="76"/>
  <c r="E97" i="76"/>
  <c r="E98" i="76"/>
  <c r="D99" i="76"/>
  <c r="F99" i="76"/>
  <c r="G99" i="76"/>
  <c r="H99" i="76"/>
  <c r="E99" i="76"/>
  <c r="I99" i="76"/>
  <c r="J99" i="76"/>
  <c r="K99" i="76"/>
  <c r="E100" i="76"/>
  <c r="E101" i="76"/>
  <c r="D103" i="76"/>
  <c r="F103" i="76"/>
  <c r="G103" i="76"/>
  <c r="H103" i="76"/>
  <c r="I103" i="76"/>
  <c r="I102" i="76" s="1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I115" i="76"/>
  <c r="J115" i="76"/>
  <c r="K115" i="76"/>
  <c r="E115" i="76" s="1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J102" i="76"/>
  <c r="K126" i="76"/>
  <c r="E127" i="76"/>
  <c r="E128" i="76"/>
  <c r="D129" i="76"/>
  <c r="F129" i="76"/>
  <c r="G129" i="76"/>
  <c r="H129" i="76"/>
  <c r="H102" i="76"/>
  <c r="I129" i="76"/>
  <c r="J129" i="76"/>
  <c r="K129" i="76"/>
  <c r="E130" i="76"/>
  <c r="D132" i="76"/>
  <c r="F132" i="76"/>
  <c r="F131" i="76"/>
  <c r="G132" i="76"/>
  <c r="H132" i="76"/>
  <c r="I132" i="76"/>
  <c r="I131" i="76"/>
  <c r="J132" i="76"/>
  <c r="K132" i="76"/>
  <c r="E133" i="76"/>
  <c r="D134" i="76"/>
  <c r="D131" i="76" s="1"/>
  <c r="F134" i="76"/>
  <c r="G134" i="76"/>
  <c r="G131" i="76"/>
  <c r="H134" i="76"/>
  <c r="H131" i="76" s="1"/>
  <c r="I134" i="76"/>
  <c r="J134" i="76"/>
  <c r="J131" i="76" s="1"/>
  <c r="K134" i="76"/>
  <c r="K131" i="76"/>
  <c r="E135" i="76"/>
  <c r="D137" i="76"/>
  <c r="D136" i="76"/>
  <c r="F137" i="76"/>
  <c r="F136" i="76"/>
  <c r="G137" i="76"/>
  <c r="G136" i="76"/>
  <c r="H137" i="76"/>
  <c r="H136" i="76"/>
  <c r="I137" i="76"/>
  <c r="J137" i="76"/>
  <c r="J136" i="76"/>
  <c r="K137" i="76"/>
  <c r="K136" i="76"/>
  <c r="E139" i="76"/>
  <c r="D141" i="76"/>
  <c r="D140" i="76"/>
  <c r="F141" i="76"/>
  <c r="G141" i="76"/>
  <c r="G140" i="76"/>
  <c r="H141" i="76"/>
  <c r="H140" i="76"/>
  <c r="I141" i="76"/>
  <c r="I140" i="76"/>
  <c r="J141" i="76"/>
  <c r="J140" i="76"/>
  <c r="K141" i="76"/>
  <c r="K140" i="76"/>
  <c r="E146" i="76"/>
  <c r="D149" i="76"/>
  <c r="F149" i="76"/>
  <c r="F148" i="76"/>
  <c r="F147" i="76"/>
  <c r="G149" i="76"/>
  <c r="H149" i="76"/>
  <c r="H148" i="76"/>
  <c r="I149" i="76"/>
  <c r="I148" i="76"/>
  <c r="I147" i="76"/>
  <c r="J149" i="76"/>
  <c r="J148" i="76"/>
  <c r="K149" i="76"/>
  <c r="E150" i="76"/>
  <c r="D151" i="76"/>
  <c r="D148" i="76"/>
  <c r="F151" i="76"/>
  <c r="G151" i="76"/>
  <c r="H151" i="76"/>
  <c r="I151" i="76"/>
  <c r="J151" i="76"/>
  <c r="K151" i="76"/>
  <c r="E152" i="76"/>
  <c r="D153" i="76"/>
  <c r="F153" i="76"/>
  <c r="G153" i="76"/>
  <c r="H153" i="76"/>
  <c r="I153" i="76"/>
  <c r="J153" i="76"/>
  <c r="K153" i="76"/>
  <c r="K148" i="76"/>
  <c r="E154" i="76"/>
  <c r="D156" i="76"/>
  <c r="D155" i="76"/>
  <c r="F156" i="76"/>
  <c r="G156" i="76"/>
  <c r="H156" i="76"/>
  <c r="H155" i="76"/>
  <c r="I156" i="76"/>
  <c r="E156" i="76"/>
  <c r="J156" i="76"/>
  <c r="K156" i="76"/>
  <c r="K155" i="76"/>
  <c r="E157" i="76"/>
  <c r="D158" i="76"/>
  <c r="F158" i="76"/>
  <c r="G158" i="76"/>
  <c r="H158" i="76"/>
  <c r="I158" i="76"/>
  <c r="J158" i="76"/>
  <c r="J155" i="76"/>
  <c r="K158" i="76"/>
  <c r="E159" i="76"/>
  <c r="D160" i="76"/>
  <c r="F160" i="76"/>
  <c r="G160" i="76"/>
  <c r="H160" i="76"/>
  <c r="I160" i="76"/>
  <c r="I155" i="76"/>
  <c r="J160" i="76"/>
  <c r="K160" i="76"/>
  <c r="E161" i="76"/>
  <c r="D163" i="76"/>
  <c r="D162" i="76"/>
  <c r="F163" i="76"/>
  <c r="F162" i="76"/>
  <c r="G163" i="76"/>
  <c r="G162" i="76"/>
  <c r="G147" i="76"/>
  <c r="H163" i="76"/>
  <c r="H162" i="76"/>
  <c r="I163" i="76"/>
  <c r="I162" i="76"/>
  <c r="J163" i="76"/>
  <c r="J162" i="76"/>
  <c r="K163" i="76"/>
  <c r="K162" i="76"/>
  <c r="E164" i="76"/>
  <c r="D166" i="76"/>
  <c r="F166" i="76"/>
  <c r="F165" i="76"/>
  <c r="G166" i="76"/>
  <c r="H166" i="76"/>
  <c r="I166" i="76"/>
  <c r="I165" i="76"/>
  <c r="J166" i="76"/>
  <c r="K166" i="76"/>
  <c r="K165" i="76"/>
  <c r="E167" i="76"/>
  <c r="D168" i="76"/>
  <c r="D165" i="76"/>
  <c r="F168" i="76"/>
  <c r="E168" i="76"/>
  <c r="G168" i="76"/>
  <c r="H168" i="76"/>
  <c r="I168" i="76"/>
  <c r="J168" i="76"/>
  <c r="K168" i="76"/>
  <c r="E173" i="76"/>
  <c r="D174" i="76"/>
  <c r="F174" i="76"/>
  <c r="G174" i="76"/>
  <c r="H174" i="76"/>
  <c r="I174" i="76"/>
  <c r="J174" i="76"/>
  <c r="J165" i="76"/>
  <c r="K174" i="76"/>
  <c r="E175" i="76"/>
  <c r="D178" i="76"/>
  <c r="F178" i="76"/>
  <c r="G178" i="76"/>
  <c r="G177" i="76"/>
  <c r="G176" i="76"/>
  <c r="G548" i="76"/>
  <c r="H178" i="76"/>
  <c r="H177" i="76"/>
  <c r="I178" i="76"/>
  <c r="J178" i="76"/>
  <c r="J177" i="76"/>
  <c r="J176" i="76"/>
  <c r="J54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F177" i="76"/>
  <c r="G188" i="76"/>
  <c r="H188" i="76"/>
  <c r="I188" i="76"/>
  <c r="I177" i="76"/>
  <c r="I176" i="76"/>
  <c r="I548" i="76"/>
  <c r="J188" i="76"/>
  <c r="K188" i="76"/>
  <c r="E189" i="76"/>
  <c r="E190" i="76"/>
  <c r="E191" i="76"/>
  <c r="E192" i="76"/>
  <c r="E193" i="76"/>
  <c r="E194" i="76"/>
  <c r="E199" i="76"/>
  <c r="D201" i="76"/>
  <c r="F201" i="76"/>
  <c r="G201" i="76"/>
  <c r="G200" i="76"/>
  <c r="H201" i="76"/>
  <c r="H200" i="76"/>
  <c r="H176" i="76"/>
  <c r="H548" i="76"/>
  <c r="H550" i="76"/>
  <c r="I201" i="76"/>
  <c r="J201" i="76"/>
  <c r="K201" i="76"/>
  <c r="K200" i="76"/>
  <c r="E202" i="76"/>
  <c r="E203" i="76"/>
  <c r="E204" i="76"/>
  <c r="E205" i="76"/>
  <c r="E206" i="76"/>
  <c r="E207" i="76"/>
  <c r="E208" i="76"/>
  <c r="E209" i="76"/>
  <c r="E210" i="76"/>
  <c r="D211" i="76"/>
  <c r="D200" i="76"/>
  <c r="F211" i="76"/>
  <c r="G211" i="76"/>
  <c r="H211" i="76"/>
  <c r="I211" i="76"/>
  <c r="I200" i="76"/>
  <c r="J211" i="76"/>
  <c r="K211" i="76"/>
  <c r="E211" i="76"/>
  <c r="E212" i="76"/>
  <c r="E213" i="76"/>
  <c r="E214" i="76"/>
  <c r="E215" i="76"/>
  <c r="E216" i="76"/>
  <c r="E221" i="76"/>
  <c r="E222" i="76"/>
  <c r="E223" i="76"/>
  <c r="D236" i="76"/>
  <c r="F236" i="76"/>
  <c r="G236" i="76"/>
  <c r="G235" i="76"/>
  <c r="H236" i="76"/>
  <c r="I236" i="76"/>
  <c r="J236" i="76"/>
  <c r="K236" i="76"/>
  <c r="E237" i="76"/>
  <c r="D238" i="76"/>
  <c r="F238" i="76"/>
  <c r="E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E244" i="76" s="1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E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E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0" i="76" s="1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E289" i="76" s="1"/>
  <c r="J289" i="76"/>
  <c r="K289" i="76"/>
  <c r="E290" i="76"/>
  <c r="E291" i="76"/>
  <c r="E292" i="76"/>
  <c r="E293" i="76"/>
  <c r="E294" i="76"/>
  <c r="E295" i="76"/>
  <c r="E296" i="76"/>
  <c r="D297" i="76"/>
  <c r="F297" i="76"/>
  <c r="E297" i="76"/>
  <c r="G297" i="76"/>
  <c r="H297" i="76"/>
  <c r="I297" i="76"/>
  <c r="J297" i="76"/>
  <c r="K297" i="76"/>
  <c r="E298" i="76"/>
  <c r="E299" i="76"/>
  <c r="D300" i="76"/>
  <c r="F300" i="76"/>
  <c r="G300" i="76"/>
  <c r="H300" i="76"/>
  <c r="H261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J311" i="76"/>
  <c r="K311" i="76"/>
  <c r="E312" i="76"/>
  <c r="E313" i="76"/>
  <c r="E314" i="76"/>
  <c r="D319" i="76"/>
  <c r="F319" i="76"/>
  <c r="E319" i="76"/>
  <c r="G319" i="76"/>
  <c r="H319" i="76"/>
  <c r="I319" i="76"/>
  <c r="I310" i="76"/>
  <c r="J319" i="76"/>
  <c r="K319" i="76"/>
  <c r="E320" i="76"/>
  <c r="D321" i="76"/>
  <c r="D310" i="76"/>
  <c r="F321" i="76"/>
  <c r="G321" i="76"/>
  <c r="H321" i="76"/>
  <c r="I321" i="76"/>
  <c r="J321" i="76"/>
  <c r="J310" i="76"/>
  <c r="K321" i="76"/>
  <c r="E322" i="76"/>
  <c r="D323" i="76"/>
  <c r="F323" i="76"/>
  <c r="G323" i="76"/>
  <c r="H323" i="76"/>
  <c r="I323" i="76"/>
  <c r="J323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F330" i="76"/>
  <c r="F329" i="76"/>
  <c r="G330" i="76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E351" i="76"/>
  <c r="G351" i="76"/>
  <c r="H351" i="76"/>
  <c r="H329" i="76"/>
  <c r="I351" i="76"/>
  <c r="J351" i="76"/>
  <c r="K351" i="76"/>
  <c r="K329" i="76"/>
  <c r="E352" i="76"/>
  <c r="D353" i="76"/>
  <c r="F353" i="76"/>
  <c r="G353" i="76"/>
  <c r="H353" i="76"/>
  <c r="I353" i="76"/>
  <c r="I329" i="76" s="1"/>
  <c r="E329" i="76" s="1"/>
  <c r="J353" i="76"/>
  <c r="J329" i="76"/>
  <c r="K353" i="76"/>
  <c r="E354" i="76"/>
  <c r="E355" i="76"/>
  <c r="E356" i="76"/>
  <c r="D358" i="76"/>
  <c r="F358" i="76"/>
  <c r="G358" i="76"/>
  <c r="G357" i="76"/>
  <c r="H358" i="76"/>
  <c r="I358" i="76"/>
  <c r="J358" i="76"/>
  <c r="K358" i="76"/>
  <c r="E359" i="76"/>
  <c r="E360" i="76"/>
  <c r="D361" i="76"/>
  <c r="D357" i="76"/>
  <c r="F361" i="76"/>
  <c r="G361" i="76"/>
  <c r="H361" i="76"/>
  <c r="I361" i="76"/>
  <c r="I357" i="76"/>
  <c r="J361" i="76"/>
  <c r="K361" i="76"/>
  <c r="E362" i="76"/>
  <c r="E363" i="76"/>
  <c r="D364" i="76"/>
  <c r="F364" i="76"/>
  <c r="F357" i="76"/>
  <c r="G364" i="76"/>
  <c r="H364" i="76"/>
  <c r="I364" i="76"/>
  <c r="J364" i="76"/>
  <c r="K364" i="76"/>
  <c r="E365" i="76"/>
  <c r="E366" i="76"/>
  <c r="D367" i="76"/>
  <c r="F367" i="76"/>
  <c r="G367" i="76"/>
  <c r="H367" i="76"/>
  <c r="I367" i="76"/>
  <c r="J367" i="76"/>
  <c r="K367" i="76"/>
  <c r="K357" i="76"/>
  <c r="E368" i="76"/>
  <c r="E369" i="76"/>
  <c r="D375" i="76"/>
  <c r="F375" i="76"/>
  <c r="G375" i="76"/>
  <c r="G370" i="76"/>
  <c r="H375" i="76"/>
  <c r="I375" i="76"/>
  <c r="J375" i="76"/>
  <c r="K375" i="76"/>
  <c r="E376" i="76"/>
  <c r="E377" i="76"/>
  <c r="D378" i="76"/>
  <c r="F378" i="76"/>
  <c r="G378" i="76"/>
  <c r="H378" i="76"/>
  <c r="I378" i="76"/>
  <c r="J378" i="76"/>
  <c r="J370" i="76"/>
  <c r="K378" i="76"/>
  <c r="E379" i="76"/>
  <c r="E380" i="76"/>
  <c r="D381" i="76"/>
  <c r="F381" i="76"/>
  <c r="G381" i="76"/>
  <c r="E381" i="76"/>
  <c r="H381" i="76"/>
  <c r="I381" i="76"/>
  <c r="J381" i="76"/>
  <c r="K381" i="76"/>
  <c r="E382" i="76"/>
  <c r="E383" i="76"/>
  <c r="D384" i="76"/>
  <c r="F384" i="76"/>
  <c r="G384" i="76"/>
  <c r="H384" i="76"/>
  <c r="H370" i="76"/>
  <c r="I384" i="76"/>
  <c r="J384" i="76"/>
  <c r="K384" i="76"/>
  <c r="E385" i="76"/>
  <c r="E386" i="76"/>
  <c r="D387" i="76"/>
  <c r="D370" i="76" s="1"/>
  <c r="F387" i="76"/>
  <c r="G387" i="76"/>
  <c r="H387" i="76"/>
  <c r="I387" i="76"/>
  <c r="I370" i="76" s="1"/>
  <c r="E370" i="76" s="1"/>
  <c r="J387" i="76"/>
  <c r="K387" i="76"/>
  <c r="E388" i="76"/>
  <c r="E389" i="76"/>
  <c r="D391" i="76"/>
  <c r="D390" i="76"/>
  <c r="F391" i="76"/>
  <c r="G391" i="76"/>
  <c r="H391" i="76"/>
  <c r="H390" i="76"/>
  <c r="I391" i="76"/>
  <c r="J391" i="76"/>
  <c r="E391" i="76"/>
  <c r="K391" i="76"/>
  <c r="E392" i="76"/>
  <c r="E393" i="76"/>
  <c r="E394" i="76"/>
  <c r="D395" i="76"/>
  <c r="F395" i="76"/>
  <c r="G395" i="76"/>
  <c r="H395" i="76"/>
  <c r="I395" i="76"/>
  <c r="J395" i="76"/>
  <c r="K395" i="76"/>
  <c r="K390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H413" i="76"/>
  <c r="I413" i="76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H419" i="76"/>
  <c r="I419" i="76"/>
  <c r="I409" i="76"/>
  <c r="J419" i="76"/>
  <c r="J40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D409" i="76"/>
  <c r="F428" i="76"/>
  <c r="G428" i="76"/>
  <c r="H428" i="76"/>
  <c r="E428" i="76"/>
  <c r="I428" i="76"/>
  <c r="J428" i="76"/>
  <c r="K428" i="76"/>
  <c r="E429" i="76"/>
  <c r="D432" i="76"/>
  <c r="F432" i="76"/>
  <c r="G432" i="76"/>
  <c r="H432" i="76"/>
  <c r="I432" i="76"/>
  <c r="J432" i="76"/>
  <c r="K432" i="76"/>
  <c r="E433" i="76"/>
  <c r="E434" i="76"/>
  <c r="E435" i="76"/>
  <c r="E436" i="76"/>
  <c r="D437" i="76"/>
  <c r="D431" i="76" s="1"/>
  <c r="D430" i="76" s="1"/>
  <c r="F437" i="76"/>
  <c r="G437" i="76"/>
  <c r="H437" i="76"/>
  <c r="I437" i="76"/>
  <c r="J437" i="76"/>
  <c r="J431" i="76"/>
  <c r="J430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H447" i="76"/>
  <c r="I447" i="76"/>
  <c r="J447" i="76"/>
  <c r="K447" i="76"/>
  <c r="E448" i="76"/>
  <c r="D449" i="76"/>
  <c r="F449" i="76"/>
  <c r="E449" i="76"/>
  <c r="G449" i="76"/>
  <c r="H449" i="76"/>
  <c r="I449" i="76"/>
  <c r="J449" i="76"/>
  <c r="K449" i="76"/>
  <c r="E450" i="76"/>
  <c r="D451" i="76"/>
  <c r="F451" i="76"/>
  <c r="G451" i="76"/>
  <c r="H451" i="76"/>
  <c r="E451" i="76"/>
  <c r="I451" i="76"/>
  <c r="J451" i="76"/>
  <c r="K451" i="76"/>
  <c r="E452" i="76"/>
  <c r="D454" i="76"/>
  <c r="F454" i="76"/>
  <c r="G454" i="76"/>
  <c r="G453" i="76"/>
  <c r="G430" i="76"/>
  <c r="H454" i="76"/>
  <c r="I454" i="76"/>
  <c r="J454" i="76"/>
  <c r="K454" i="76"/>
  <c r="E455" i="76"/>
  <c r="D456" i="76"/>
  <c r="F456" i="76"/>
  <c r="G456" i="76"/>
  <c r="H456" i="76"/>
  <c r="I456" i="76"/>
  <c r="J456" i="76"/>
  <c r="K456" i="76"/>
  <c r="E457" i="76"/>
  <c r="E462" i="76"/>
  <c r="E463" i="76"/>
  <c r="D464" i="76"/>
  <c r="D453" i="76"/>
  <c r="F464" i="76"/>
  <c r="G464" i="76"/>
  <c r="H464" i="76"/>
  <c r="I464" i="76"/>
  <c r="E464" i="76"/>
  <c r="J464" i="76"/>
  <c r="K464" i="76"/>
  <c r="E465" i="76"/>
  <c r="D467" i="76"/>
  <c r="D466" i="76"/>
  <c r="F467" i="76"/>
  <c r="F466" i="76"/>
  <c r="E466" i="76"/>
  <c r="G467" i="76"/>
  <c r="G466" i="76"/>
  <c r="H467" i="76"/>
  <c r="H466" i="76"/>
  <c r="I467" i="76"/>
  <c r="I466" i="76"/>
  <c r="J467" i="76"/>
  <c r="J466" i="76"/>
  <c r="K467" i="76"/>
  <c r="K466" i="76"/>
  <c r="E468" i="76"/>
  <c r="D470" i="76"/>
  <c r="D469" i="76"/>
  <c r="F470" i="76"/>
  <c r="G470" i="76"/>
  <c r="H470" i="76"/>
  <c r="I470" i="76"/>
  <c r="I469" i="76"/>
  <c r="J470" i="76"/>
  <c r="K470" i="76"/>
  <c r="E471" i="76"/>
  <c r="D472" i="76"/>
  <c r="F472" i="76"/>
  <c r="G472" i="76"/>
  <c r="H472" i="76"/>
  <c r="I472" i="76"/>
  <c r="J472" i="76"/>
  <c r="J469" i="76"/>
  <c r="E469" i="76"/>
  <c r="K472" i="76"/>
  <c r="E473" i="76"/>
  <c r="D474" i="76"/>
  <c r="F474" i="76"/>
  <c r="G474" i="76"/>
  <c r="H474" i="76"/>
  <c r="I474" i="76"/>
  <c r="J474" i="76"/>
  <c r="K474" i="76"/>
  <c r="E475" i="76"/>
  <c r="E476" i="76"/>
  <c r="D478" i="76"/>
  <c r="D477" i="76"/>
  <c r="F478" i="76"/>
  <c r="F477" i="76"/>
  <c r="E477" i="76"/>
  <c r="G478" i="76"/>
  <c r="G477" i="76"/>
  <c r="H478" i="76"/>
  <c r="H477" i="76"/>
  <c r="I478" i="76"/>
  <c r="I477" i="76"/>
  <c r="J478" i="76"/>
  <c r="J477" i="76"/>
  <c r="K478" i="76"/>
  <c r="K477" i="76"/>
  <c r="E479" i="76"/>
  <c r="D482" i="76"/>
  <c r="F482" i="76"/>
  <c r="G482" i="76"/>
  <c r="G481" i="76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D481" i="76"/>
  <c r="F504" i="76"/>
  <c r="G504" i="76"/>
  <c r="H504" i="76"/>
  <c r="I504" i="76"/>
  <c r="J504" i="76"/>
  <c r="K504" i="76"/>
  <c r="E505" i="76"/>
  <c r="D506" i="76"/>
  <c r="F506" i="76"/>
  <c r="G506" i="76"/>
  <c r="H506" i="76"/>
  <c r="I506" i="76"/>
  <c r="I481" i="76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G510" i="76"/>
  <c r="H511" i="76"/>
  <c r="H510" i="76"/>
  <c r="H480" i="76"/>
  <c r="H549" i="76"/>
  <c r="I511" i="76"/>
  <c r="I510" i="76"/>
  <c r="J511" i="76"/>
  <c r="J510" i="76"/>
  <c r="K511" i="76"/>
  <c r="E512" i="76"/>
  <c r="E517" i="76"/>
  <c r="E518" i="76"/>
  <c r="E519" i="76"/>
  <c r="E520" i="76"/>
  <c r="E521" i="76"/>
  <c r="E522" i="76"/>
  <c r="E523" i="76"/>
  <c r="E524" i="76"/>
  <c r="D525" i="76"/>
  <c r="D510" i="76"/>
  <c r="F525" i="76"/>
  <c r="G525" i="76"/>
  <c r="H525" i="76"/>
  <c r="I525" i="76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5" i="76"/>
  <c r="B29" i="4"/>
  <c r="E29" i="4"/>
  <c r="E478" i="76"/>
  <c r="I431" i="76"/>
  <c r="G469" i="76"/>
  <c r="K453" i="76"/>
  <c r="I390" i="76"/>
  <c r="K310" i="76"/>
  <c r="F469" i="76"/>
  <c r="G431" i="76"/>
  <c r="E367" i="76"/>
  <c r="E132" i="76"/>
  <c r="K90" i="76"/>
  <c r="E321" i="76"/>
  <c r="K102" i="76"/>
  <c r="E24" i="91"/>
  <c r="D257" i="100"/>
  <c r="D245" i="100"/>
  <c r="I235" i="76"/>
  <c r="D235" i="76"/>
  <c r="H165" i="76"/>
  <c r="E153" i="76"/>
  <c r="H90" i="76"/>
  <c r="D90" i="76"/>
  <c r="F310" i="76"/>
  <c r="K481" i="76"/>
  <c r="F155" i="76"/>
  <c r="G261" i="76"/>
  <c r="E262" i="76"/>
  <c r="E82" i="76"/>
  <c r="D114" i="100"/>
  <c r="F27" i="100"/>
  <c r="H27" i="100" s="1"/>
  <c r="F25" i="100"/>
  <c r="H25" i="100"/>
  <c r="D24" i="100"/>
  <c r="F24" i="100" s="1"/>
  <c r="H24" i="100" s="1"/>
  <c r="F481" i="76"/>
  <c r="E511" i="76"/>
  <c r="F510" i="76"/>
  <c r="F480" i="76"/>
  <c r="F549" i="76"/>
  <c r="E375" i="76"/>
  <c r="E340" i="76"/>
  <c r="E311" i="76"/>
  <c r="J261" i="76"/>
  <c r="K235" i="76"/>
  <c r="J200" i="76"/>
  <c r="E91" i="76"/>
  <c r="F90" i="76"/>
  <c r="G409" i="76"/>
  <c r="H409" i="76"/>
  <c r="H357" i="76"/>
  <c r="E24" i="100"/>
  <c r="E23" i="100"/>
  <c r="E22" i="100"/>
  <c r="E32" i="100"/>
  <c r="H481" i="76"/>
  <c r="E504" i="76"/>
  <c r="E496" i="76"/>
  <c r="J481" i="76"/>
  <c r="H453" i="76"/>
  <c r="E419" i="76"/>
  <c r="G165" i="76"/>
  <c r="F76" i="76"/>
  <c r="H24" i="76"/>
  <c r="F453" i="76"/>
  <c r="F235" i="76"/>
  <c r="F30" i="100"/>
  <c r="H30" i="100" s="1"/>
  <c r="E330" i="76"/>
  <c r="E413" i="76"/>
  <c r="E534" i="76"/>
  <c r="E474" i="76"/>
  <c r="K469" i="76"/>
  <c r="E470" i="76"/>
  <c r="J235" i="76"/>
  <c r="E201" i="76"/>
  <c r="E508" i="76"/>
  <c r="E506" i="76"/>
  <c r="E467" i="76"/>
  <c r="J453" i="76"/>
  <c r="E432" i="76"/>
  <c r="E395" i="76"/>
  <c r="E364" i="76"/>
  <c r="G329" i="76"/>
  <c r="D177" i="76"/>
  <c r="D176" i="76"/>
  <c r="D548" i="76"/>
  <c r="E163" i="76"/>
  <c r="E134" i="76"/>
  <c r="E55" i="76"/>
  <c r="D298" i="100"/>
  <c r="D269" i="100"/>
  <c r="D268" i="100"/>
  <c r="E417" i="76"/>
  <c r="F370" i="76"/>
  <c r="E327" i="76"/>
  <c r="H235" i="76"/>
  <c r="H234" i="76" s="1"/>
  <c r="H233" i="76" s="1"/>
  <c r="G155" i="76"/>
  <c r="F140" i="76"/>
  <c r="E140" i="76" s="1"/>
  <c r="E141" i="76"/>
  <c r="E103" i="76"/>
  <c r="F102" i="76"/>
  <c r="K24" i="76"/>
  <c r="K23" i="76"/>
  <c r="E137" i="76"/>
  <c r="I136" i="76"/>
  <c r="E136" i="76" s="1"/>
  <c r="H469" i="76"/>
  <c r="E472" i="76"/>
  <c r="E151" i="76"/>
  <c r="G148" i="76"/>
  <c r="E42" i="76"/>
  <c r="E149" i="76"/>
  <c r="G24" i="76"/>
  <c r="E129" i="76"/>
  <c r="F24" i="76"/>
  <c r="K261" i="76"/>
  <c r="K510" i="76"/>
  <c r="K480" i="76"/>
  <c r="K549" i="76"/>
  <c r="E525" i="76"/>
  <c r="H431" i="76"/>
  <c r="H430" i="76"/>
  <c r="J390" i="76"/>
  <c r="F390" i="76"/>
  <c r="E384" i="76"/>
  <c r="J357" i="76"/>
  <c r="D329" i="76"/>
  <c r="E323" i="76"/>
  <c r="G310" i="76"/>
  <c r="H76" i="76"/>
  <c r="E77" i="76"/>
  <c r="E58" i="76"/>
  <c r="E166" i="76"/>
  <c r="E358" i="76"/>
  <c r="E378" i="76"/>
  <c r="E482" i="76"/>
  <c r="E188" i="76"/>
  <c r="E456" i="76"/>
  <c r="E454" i="76"/>
  <c r="E447" i="76"/>
  <c r="E387" i="76"/>
  <c r="K370" i="76"/>
  <c r="E353" i="76"/>
  <c r="E300" i="76"/>
  <c r="E257" i="76"/>
  <c r="E242" i="76"/>
  <c r="E174" i="76"/>
  <c r="E158" i="76"/>
  <c r="D147" i="76"/>
  <c r="G390" i="76"/>
  <c r="E160" i="76"/>
  <c r="E90" i="76"/>
  <c r="F200" i="76"/>
  <c r="F176" i="76"/>
  <c r="F548" i="76"/>
  <c r="I453" i="76"/>
  <c r="E453" i="76"/>
  <c r="F431" i="76"/>
  <c r="F430" i="76" s="1"/>
  <c r="E422" i="76"/>
  <c r="E410" i="76"/>
  <c r="F409" i="76"/>
  <c r="H310" i="76"/>
  <c r="E276" i="76"/>
  <c r="K177" i="76"/>
  <c r="K176" i="76"/>
  <c r="K548" i="76"/>
  <c r="E178" i="76"/>
  <c r="G102" i="76"/>
  <c r="E126" i="76"/>
  <c r="E25" i="76"/>
  <c r="D24" i="91"/>
  <c r="D201" i="100"/>
  <c r="J234" i="76"/>
  <c r="J233" i="76"/>
  <c r="J536" i="76" s="1"/>
  <c r="E176" i="76"/>
  <c r="E177" i="76"/>
  <c r="I430" i="76"/>
  <c r="E390" i="76"/>
  <c r="E148" i="76"/>
  <c r="E357" i="76"/>
  <c r="K551" i="76"/>
  <c r="K550" i="76"/>
  <c r="E548" i="76"/>
  <c r="F550" i="76"/>
  <c r="I480" i="76"/>
  <c r="I549" i="76"/>
  <c r="I551" i="76"/>
  <c r="K147" i="76"/>
  <c r="E147" i="76"/>
  <c r="G234" i="76"/>
  <c r="G233" i="76"/>
  <c r="E155" i="76"/>
  <c r="J480" i="76"/>
  <c r="J549" i="76"/>
  <c r="J551" i="76"/>
  <c r="H551" i="76"/>
  <c r="D480" i="76"/>
  <c r="D549" i="76"/>
  <c r="E481" i="76"/>
  <c r="G480" i="76"/>
  <c r="G549" i="76"/>
  <c r="G551" i="76"/>
  <c r="E162" i="76"/>
  <c r="H147" i="76"/>
  <c r="F551" i="76"/>
  <c r="E24" i="76"/>
  <c r="E510" i="76"/>
  <c r="E310" i="76"/>
  <c r="J550" i="76"/>
  <c r="J147" i="76"/>
  <c r="D222" i="100"/>
  <c r="G23" i="76"/>
  <c r="G22" i="76"/>
  <c r="E165" i="76"/>
  <c r="E200" i="76"/>
  <c r="E361" i="76"/>
  <c r="G224" i="76"/>
  <c r="G544" i="76"/>
  <c r="I550" i="76"/>
  <c r="D551" i="76"/>
  <c r="D550" i="76"/>
  <c r="E549" i="76"/>
  <c r="E551" i="76"/>
  <c r="E480" i="76"/>
  <c r="G550" i="76"/>
  <c r="G536" i="76"/>
  <c r="G553" i="76"/>
  <c r="G545" i="76"/>
  <c r="G547" i="76"/>
  <c r="E550" i="76"/>
  <c r="G546" i="76"/>
  <c r="G552" i="76"/>
  <c r="D261" i="76" l="1"/>
  <c r="D234" i="76" s="1"/>
  <c r="D233" i="76" s="1"/>
  <c r="D536" i="76" s="1"/>
  <c r="D102" i="76"/>
  <c r="D23" i="76" s="1"/>
  <c r="D22" i="76" s="1"/>
  <c r="D544" i="76" s="1"/>
  <c r="K431" i="76"/>
  <c r="K430" i="76" s="1"/>
  <c r="E430" i="76" s="1"/>
  <c r="E431" i="76"/>
  <c r="E437" i="76"/>
  <c r="K409" i="76"/>
  <c r="E409" i="76" s="1"/>
  <c r="F261" i="76"/>
  <c r="F234" i="76" s="1"/>
  <c r="F233" i="76" s="1"/>
  <c r="F545" i="76" s="1"/>
  <c r="J545" i="76"/>
  <c r="I261" i="76"/>
  <c r="E253" i="76"/>
  <c r="H545" i="76"/>
  <c r="H536" i="76"/>
  <c r="E235" i="76"/>
  <c r="E236" i="76"/>
  <c r="K22" i="76"/>
  <c r="K224" i="76" s="1"/>
  <c r="F23" i="76"/>
  <c r="F22" i="76" s="1"/>
  <c r="J23" i="76"/>
  <c r="J22" i="76" s="1"/>
  <c r="J544" i="76" s="1"/>
  <c r="H23" i="76"/>
  <c r="H22" i="76" s="1"/>
  <c r="E131" i="76"/>
  <c r="E110" i="76"/>
  <c r="K544" i="76"/>
  <c r="J224" i="76"/>
  <c r="E102" i="76"/>
  <c r="I23" i="76"/>
  <c r="D42" i="100"/>
  <c r="D41" i="100" s="1"/>
  <c r="D320" i="100" s="1"/>
  <c r="D23" i="100"/>
  <c r="F29" i="100"/>
  <c r="H29" i="100" s="1"/>
  <c r="E13" i="97"/>
  <c r="D545" i="76" l="1"/>
  <c r="D546" i="76" s="1"/>
  <c r="D224" i="76"/>
  <c r="D552" i="76" s="1"/>
  <c r="K234" i="76"/>
  <c r="K233" i="76" s="1"/>
  <c r="E261" i="76"/>
  <c r="F536" i="76"/>
  <c r="I234" i="76"/>
  <c r="F224" i="76"/>
  <c r="F544" i="76"/>
  <c r="H544" i="76"/>
  <c r="H224" i="76"/>
  <c r="J547" i="76"/>
  <c r="J546" i="76"/>
  <c r="J553" i="76"/>
  <c r="J552" i="76"/>
  <c r="I22" i="76"/>
  <c r="E23" i="76"/>
  <c r="D22" i="100"/>
  <c r="F23" i="100"/>
  <c r="H23" i="100" s="1"/>
  <c r="D547" i="76" l="1"/>
  <c r="D553" i="76"/>
  <c r="K545" i="76"/>
  <c r="K536" i="76"/>
  <c r="I233" i="76"/>
  <c r="E234" i="76"/>
  <c r="F547" i="76"/>
  <c r="F546" i="76"/>
  <c r="F553" i="76"/>
  <c r="F552" i="76"/>
  <c r="H546" i="76"/>
  <c r="H547" i="76"/>
  <c r="H553" i="76"/>
  <c r="H552" i="76"/>
  <c r="E22" i="76"/>
  <c r="I224" i="76"/>
  <c r="I544" i="76"/>
  <c r="F22" i="100"/>
  <c r="H22" i="100" s="1"/>
  <c r="D32" i="100"/>
  <c r="F32" i="100" s="1"/>
  <c r="H32" i="100" s="1"/>
  <c r="K553" i="76" l="1"/>
  <c r="K552" i="76"/>
  <c r="K546" i="76"/>
  <c r="K547" i="76"/>
  <c r="E233" i="76"/>
  <c r="I545" i="76"/>
  <c r="E545" i="76" s="1"/>
  <c r="I536" i="76"/>
  <c r="E536" i="76" s="1"/>
  <c r="I547" i="76"/>
  <c r="I546" i="76"/>
  <c r="E544" i="76"/>
  <c r="I552" i="76"/>
  <c r="E224" i="76"/>
  <c r="I553" i="76" l="1"/>
  <c r="E553" i="76"/>
  <c r="E552" i="76"/>
  <c r="E546" i="76"/>
  <c r="E547" i="76"/>
</calcChain>
</file>

<file path=xl/sharedStrings.xml><?xml version="1.0" encoding="utf-8"?>
<sst xmlns="http://schemas.openxmlformats.org/spreadsheetml/2006/main" count="2151" uniqueCount="1024">
  <si>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</si>
  <si>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</si>
  <si>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</si>
  <si>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</si>
  <si>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</si>
  <si>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</si>
  <si>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</si>
  <si>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</si>
  <si>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</si>
  <si>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</si>
  <si>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</si>
  <si>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</si>
  <si>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</si>
  <si>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</si>
  <si>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</si>
  <si>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</si>
  <si>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</si>
  <si>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</si>
  <si>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</si>
  <si>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</si>
  <si>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</si>
  <si>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</si>
  <si>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</si>
  <si>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</si>
  <si>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</si>
  <si>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</si>
  <si>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</si>
  <si>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</si>
  <si>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</si>
  <si>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</si>
  <si>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</si>
  <si>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</si>
  <si>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</si>
  <si>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</si>
  <si>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</si>
  <si>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</si>
  <si>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</si>
  <si>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</si>
  <si>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</si>
  <si>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</si>
  <si>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</si>
  <si>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</si>
  <si>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</si>
  <si>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</si>
  <si>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</si>
  <si>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</si>
  <si>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</si>
  <si>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</si>
  <si>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</si>
  <si>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</si>
  <si>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</si>
  <si>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</si>
  <si>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</si>
  <si>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</si>
  <si>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</si>
  <si>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</si>
  <si>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</si>
  <si>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</si>
  <si>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</si>
  <si>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</si>
  <si>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</si>
  <si>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</si>
  <si>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</si>
  <si>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</si>
  <si>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</si>
  <si>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</si>
  <si>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</si>
  <si>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</si>
  <si>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</si>
  <si>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</si>
  <si>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</si>
  <si>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</si>
  <si>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</si>
  <si>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</si>
  <si>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</si>
  <si>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</si>
  <si>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</si>
  <si>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</si>
  <si>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</si>
  <si>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</si>
  <si>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</si>
  <si>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</si>
  <si>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</si>
  <si>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</si>
  <si>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</si>
  <si>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</si>
  <si>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</si>
  <si>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</si>
  <si>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</si>
  <si>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</si>
  <si>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</si>
  <si>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</si>
  <si>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</si>
  <si>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</si>
  <si>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</si>
  <si>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</si>
  <si>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</si>
  <si>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</si>
  <si>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</si>
  <si>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</si>
  <si>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</si>
  <si>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</si>
  <si>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</si>
  <si>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</si>
  <si>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</si>
  <si>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</si>
  <si>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</si>
  <si>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</si>
  <si>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</si>
  <si>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</si>
  <si>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</si>
  <si>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</si>
  <si>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</si>
  <si>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</si>
  <si>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</si>
  <si>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</si>
  <si>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</si>
  <si>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</si>
  <si>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</si>
  <si>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</si>
  <si>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</si>
  <si>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</si>
  <si>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</si>
  <si>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</si>
  <si>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</si>
  <si>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</si>
  <si>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</si>
  <si>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</si>
  <si>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</si>
  <si>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</si>
  <si>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</si>
  <si>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</si>
  <si>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</si>
  <si>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</si>
  <si>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</si>
  <si>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</si>
  <si>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</si>
  <si>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</si>
  <si>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</si>
  <si>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</si>
  <si>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</si>
  <si>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</si>
  <si>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</si>
  <si>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</si>
  <si>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</si>
  <si>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</si>
  <si>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</si>
  <si>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</si>
  <si>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</si>
  <si>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</si>
  <si>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</si>
  <si>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</si>
  <si>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</si>
  <si>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</si>
  <si>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</si>
  <si>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</si>
  <si>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</si>
  <si>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</si>
  <si>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</si>
  <si>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</si>
  <si>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</si>
  <si>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</si>
  <si>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</si>
  <si>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</si>
  <si>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</si>
  <si>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</si>
  <si>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</si>
  <si>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</si>
  <si>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</si>
  <si>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</si>
  <si>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</si>
  <si>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</si>
  <si>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</si>
  <si>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</si>
  <si>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</si>
  <si>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</si>
  <si>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</si>
  <si>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</si>
  <si>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</si>
  <si>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</si>
  <si>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</si>
  <si>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</si>
  <si>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</si>
  <si>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</si>
  <si>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</si>
  <si>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</si>
  <si>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</si>
  <si>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</si>
  <si>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</si>
  <si>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</si>
  <si>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</si>
  <si>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</si>
  <si>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</si>
  <si>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</si>
  <si>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</si>
  <si>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</si>
  <si>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</si>
  <si>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</si>
  <si>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</si>
  <si>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</si>
  <si>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</si>
  <si>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</si>
  <si>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</si>
  <si>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</si>
  <si>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</si>
  <si>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</si>
  <si>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</si>
  <si>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</si>
  <si>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</si>
  <si>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</si>
  <si>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</si>
  <si>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</si>
  <si>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</si>
  <si>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</si>
  <si>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</si>
  <si>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</si>
  <si>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</si>
  <si>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</si>
  <si>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</si>
  <si>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</si>
  <si>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</si>
  <si>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</si>
  <si>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</si>
  <si>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</si>
  <si>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</si>
  <si>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</si>
  <si>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</si>
  <si>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</si>
  <si>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</si>
  <si>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</si>
  <si>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</si>
  <si>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</si>
  <si>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</si>
  <si>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</si>
  <si>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</si>
  <si>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</si>
  <si>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</si>
  <si>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</si>
  <si>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</si>
  <si>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</si>
  <si>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</si>
  <si>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</si>
  <si>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</si>
  <si>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</si>
  <si>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</si>
  <si>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</si>
  <si>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</si>
  <si>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</si>
  <si>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</si>
  <si>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</si>
  <si>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</si>
  <si>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</si>
  <si>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</si>
  <si>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</si>
  <si>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</si>
  <si>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</si>
  <si>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</si>
  <si>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</si>
  <si>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</si>
  <si>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</si>
  <si>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</si>
  <si>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</si>
  <si>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</si>
  <si>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</si>
  <si>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</si>
  <si>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</si>
  <si>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</si>
  <si>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</si>
  <si>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</si>
  <si>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</si>
  <si>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</si>
  <si>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</si>
  <si>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</si>
  <si>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</si>
  <si>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</si>
  <si>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</si>
  <si>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</si>
  <si>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</si>
  <si>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</si>
  <si>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</si>
  <si>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</si>
  <si>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</si>
  <si>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</si>
  <si>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</si>
  <si>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</si>
  <si>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</si>
  <si>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</si>
  <si>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</si>
  <si>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</si>
  <si>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</si>
  <si>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</si>
  <si>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</si>
  <si>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</si>
  <si>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</si>
  <si>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</si>
  <si>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</si>
  <si>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</si>
  <si>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</si>
  <si>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</si>
  <si>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</si>
  <si>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</si>
  <si>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</si>
  <si>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</si>
  <si>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</si>
  <si>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</si>
  <si>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</si>
  <si>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</si>
  <si>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</si>
  <si>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</si>
  <si>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</si>
  <si>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</si>
  <si>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</si>
  <si>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</si>
  <si>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</si>
  <si>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</si>
  <si>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</si>
  <si>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</si>
  <si>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</si>
  <si>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</si>
  <si>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</si>
  <si>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</si>
  <si>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</si>
  <si>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</si>
  <si>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</si>
  <si>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</si>
  <si>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</si>
  <si>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</si>
  <si>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</si>
  <si>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</si>
  <si>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</si>
  <si>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</si>
  <si>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</si>
  <si>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</si>
  <si>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</si>
  <si>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</si>
  <si>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</si>
  <si>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</si>
  <si>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</si>
  <si>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</si>
  <si>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</si>
  <si>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</si>
  <si>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</si>
  <si>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</si>
  <si>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</si>
  <si>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</si>
  <si>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</si>
  <si>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</si>
  <si>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</si>
  <si>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</si>
  <si>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</si>
  <si>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</si>
  <si>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</si>
  <si>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</si>
  <si>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</si>
  <si>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</si>
  <si>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</si>
  <si>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</si>
  <si>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</si>
  <si>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</si>
  <si>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</si>
  <si>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</si>
  <si>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</si>
  <si>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</si>
  <si>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</si>
  <si>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</si>
  <si>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</si>
  <si>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</si>
  <si>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</si>
  <si>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</si>
  <si>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</si>
  <si>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</si>
  <si>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</si>
  <si>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</si>
  <si>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</si>
  <si>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</si>
  <si>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</si>
  <si>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</si>
  <si>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</si>
  <si>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</si>
  <si>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</si>
  <si>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</si>
  <si>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</si>
  <si>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</si>
  <si>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</si>
  <si>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</si>
  <si>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</si>
  <si>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</si>
  <si>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</si>
  <si>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</si>
  <si>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</si>
  <si>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</si>
  <si>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</si>
  <si>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</si>
  <si>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</si>
  <si>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</si>
  <si>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</si>
  <si>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</si>
  <si>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</si>
  <si>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</si>
  <si>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</si>
  <si>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</si>
  <si>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</si>
  <si>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</si>
  <si>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</si>
  <si>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</si>
  <si>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</si>
  <si>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</si>
  <si>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</si>
  <si>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</si>
  <si>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</si>
  <si>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</si>
  <si>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</si>
  <si>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</si>
  <si>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</si>
  <si>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</si>
  <si>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</si>
  <si>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</si>
  <si>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</si>
  <si>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</si>
  <si>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</si>
  <si>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</si>
  <si>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</si>
  <si>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</si>
  <si>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</si>
  <si>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</si>
  <si>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</si>
  <si>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</si>
  <si>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</si>
  <si>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</si>
  <si>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</si>
  <si>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</si>
  <si>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</si>
  <si>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</si>
  <si>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</si>
  <si>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</si>
  <si>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</si>
  <si>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</si>
  <si>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</si>
  <si>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</si>
  <si>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</si>
  <si>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</si>
  <si>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</si>
  <si>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</si>
  <si>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</si>
  <si>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</si>
  <si>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</si>
  <si>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</si>
  <si>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</si>
  <si>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</si>
  <si>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</si>
  <si>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</si>
  <si>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</si>
  <si>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</si>
  <si>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</si>
  <si>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</si>
  <si>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</si>
  <si>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</si>
  <si>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</si>
  <si>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</si>
  <si>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</si>
  <si>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</si>
  <si>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</si>
  <si>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</si>
  <si>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</si>
  <si>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</si>
  <si>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</si>
  <si>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</si>
  <si>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</si>
  <si>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</si>
  <si>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</si>
  <si>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</si>
  <si>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</si>
  <si>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</si>
  <si>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</si>
  <si>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</si>
  <si>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</si>
  <si>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</si>
  <si>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</si>
  <si>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</si>
  <si>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</si>
  <si>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</si>
  <si>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</si>
  <si>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</si>
  <si>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</si>
  <si>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</si>
  <si>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</si>
  <si>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</si>
  <si>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</si>
  <si>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</si>
  <si>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</si>
  <si>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</si>
  <si>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</si>
  <si>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</si>
  <si>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</si>
  <si>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</si>
  <si>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</si>
  <si>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</si>
  <si>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</si>
  <si>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</si>
  <si>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</si>
  <si>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</si>
  <si>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</si>
  <si>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</si>
  <si>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</si>
  <si>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</si>
  <si>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</si>
  <si>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</si>
  <si>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</si>
  <si>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</si>
  <si>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</si>
  <si>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</si>
  <si>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</si>
  <si>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</si>
  <si>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</si>
  <si>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</si>
  <si>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</si>
  <si>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</si>
  <si>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</si>
  <si>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</si>
  <si>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</si>
  <si>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</si>
  <si>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</si>
  <si>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</si>
  <si>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</si>
  <si>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</si>
  <si>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</si>
  <si>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</si>
  <si>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</si>
  <si>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</si>
  <si>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</si>
  <si>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</si>
  <si>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</si>
  <si>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</si>
  <si>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</si>
  <si>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</si>
  <si>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</si>
  <si>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</si>
  <si>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</si>
  <si>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</si>
  <si>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</si>
  <si>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</si>
  <si>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</si>
  <si>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</si>
  <si>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</si>
  <si>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</si>
  <si>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</si>
  <si>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</si>
  <si>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</si>
  <si>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</si>
  <si>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</si>
  <si>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</si>
  <si>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</si>
  <si>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</si>
  <si>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</si>
  <si>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</si>
  <si>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</si>
  <si>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</si>
  <si>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</si>
  <si>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</si>
  <si>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</si>
  <si>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</si>
  <si>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</si>
  <si>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</si>
  <si>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</si>
  <si>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</si>
  <si>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</si>
  <si>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</si>
  <si>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</si>
  <si>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</si>
  <si>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</si>
  <si>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</si>
  <si>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</si>
  <si>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</si>
  <si>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</si>
  <si>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</si>
  <si>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</si>
  <si>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</si>
  <si>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</si>
  <si>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</si>
  <si>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</si>
  <si>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</si>
  <si>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</si>
  <si>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</si>
  <si>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</si>
  <si>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</si>
  <si>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</si>
  <si>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</si>
  <si>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</si>
  <si>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</si>
  <si>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</si>
  <si>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</si>
  <si>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</si>
  <si>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</si>
  <si>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</si>
  <si>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</si>
  <si>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</si>
  <si>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</si>
  <si>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</si>
  <si>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</si>
  <si>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</si>
  <si>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</si>
  <si>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</si>
  <si>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</si>
  <si>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</si>
  <si>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</si>
  <si>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</si>
  <si>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</si>
  <si>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</si>
  <si>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</si>
  <si>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</si>
  <si>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</si>
  <si>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</si>
  <si>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</si>
  <si>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</si>
  <si>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</si>
  <si>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</si>
  <si>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</si>
  <si>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</si>
  <si>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</si>
  <si>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</si>
  <si>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</si>
  <si>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</si>
  <si>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</si>
  <si>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</si>
  <si>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</si>
  <si>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</si>
  <si>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</si>
  <si>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</si>
  <si>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</si>
  <si>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</si>
  <si>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</si>
  <si>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</si>
  <si>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</si>
  <si>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</si>
  <si>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</si>
  <si>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</si>
  <si>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</si>
  <si>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</si>
  <si>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</si>
  <si>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</si>
  <si>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</si>
  <si>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</si>
  <si>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</si>
  <si>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</si>
  <si>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</si>
  <si>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</si>
  <si>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</si>
  <si>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</si>
  <si>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</si>
  <si>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</si>
  <si>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</si>
  <si>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</si>
  <si>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</si>
  <si>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</si>
  <si>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</si>
  <si>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</si>
  <si>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</si>
  <si>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</si>
  <si>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</si>
  <si>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</si>
  <si>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</si>
  <si>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</si>
  <si>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</si>
  <si>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</si>
  <si>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</si>
  <si>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</si>
  <si>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</si>
  <si>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</si>
  <si>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</si>
  <si>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</si>
  <si>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</si>
  <si>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</si>
  <si>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</si>
  <si>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</si>
  <si>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</si>
  <si>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</si>
  <si>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</si>
  <si>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</si>
  <si>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</si>
  <si>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</si>
  <si>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</si>
  <si>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</si>
  <si>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</si>
  <si>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</si>
  <si>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</si>
  <si>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</si>
  <si>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</si>
  <si>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</si>
  <si>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</si>
  <si>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</si>
  <si>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</si>
  <si>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</si>
  <si>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</si>
  <si>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</si>
  <si>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</si>
  <si>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</si>
  <si>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</si>
  <si>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</si>
  <si>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</si>
  <si>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</si>
  <si>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</si>
  <si>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</si>
  <si>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</si>
  <si>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</si>
  <si>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</si>
  <si>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</si>
  <si>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</si>
  <si>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</si>
  <si>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</si>
  <si>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</si>
  <si>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</si>
  <si>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</si>
  <si>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</si>
  <si>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</si>
  <si>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</si>
  <si>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</si>
  <si>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</si>
  <si>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</si>
  <si>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</si>
  <si>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</si>
  <si>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</si>
  <si>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</si>
  <si>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</si>
  <si>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</si>
  <si>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</si>
  <si>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</si>
  <si>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</si>
  <si>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</si>
  <si>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</si>
  <si>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</si>
  <si>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</si>
  <si>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</si>
  <si>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</si>
  <si>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</si>
  <si>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</si>
  <si>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</si>
  <si>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</si>
  <si>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</si>
  <si>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</si>
  <si>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</si>
  <si>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</si>
  <si>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</si>
  <si>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</si>
  <si>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</si>
  <si>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</si>
  <si>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</si>
  <si>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</si>
  <si>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</si>
  <si>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</si>
  <si>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</si>
  <si>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</si>
  <si>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</si>
  <si>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</si>
  <si>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</si>
  <si>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</si>
  <si>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</si>
  <si>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</si>
  <si>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</si>
  <si>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</si>
  <si>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</si>
  <si>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</si>
  <si>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</si>
  <si>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</si>
  <si>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</si>
  <si>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</si>
  <si>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</si>
  <si>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</si>
  <si>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</si>
  <si>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</si>
  <si>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</si>
  <si>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</si>
  <si>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</si>
  <si>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</si>
  <si>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</si>
  <si>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</si>
  <si>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</si>
  <si>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</si>
  <si>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</si>
  <si>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</si>
  <si>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</si>
  <si>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</si>
  <si>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</si>
  <si>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</si>
  <si>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</si>
  <si>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</si>
  <si>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</si>
  <si>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</si>
  <si>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</si>
  <si>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</si>
  <si>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</si>
  <si>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</si>
  <si>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</si>
  <si>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</si>
  <si>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</si>
  <si>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</si>
  <si>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</si>
  <si>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</si>
  <si>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</si>
  <si>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</si>
  <si>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</si>
  <si>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</si>
  <si>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</si>
  <si>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</si>
  <si>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</si>
  <si>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</si>
  <si>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</si>
  <si>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</si>
  <si>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</si>
  <si>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</si>
  <si>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</si>
  <si>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</si>
  <si>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</si>
  <si>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</si>
  <si>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</si>
  <si>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</si>
  <si>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</si>
  <si>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</si>
  <si>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</si>
  <si>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</si>
  <si>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</si>
  <si>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</si>
  <si>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</si>
  <si>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</si>
  <si>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</si>
  <si>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</si>
  <si>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</si>
  <si>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</si>
  <si>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</si>
  <si>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</si>
  <si>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</si>
  <si>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</si>
  <si>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</si>
  <si>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</si>
  <si>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</si>
  <si>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</si>
  <si>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</si>
  <si>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</si>
  <si>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</si>
  <si>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</si>
  <si>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</si>
  <si>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</si>
  <si>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</si>
  <si>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</si>
  <si>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</si>
  <si>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</si>
  <si>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</si>
  <si>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</si>
  <si>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</si>
  <si>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</si>
  <si>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</si>
  <si>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</si>
  <si>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</si>
  <si>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</si>
  <si>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</si>
  <si>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</si>
  <si>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</si>
  <si>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</si>
  <si>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</si>
  <si>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</si>
  <si>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</si>
  <si>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</si>
  <si>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</si>
  <si>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</si>
  <si>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</si>
  <si>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</si>
  <si>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</si>
  <si>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</si>
  <si>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</si>
  <si>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</si>
  <si>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</si>
  <si>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</si>
  <si>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</si>
  <si>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</si>
  <si>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</si>
  <si>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</si>
  <si>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</si>
  <si>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</si>
  <si>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</si>
  <si>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</si>
  <si>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</si>
  <si>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</si>
  <si>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</si>
  <si>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</si>
  <si>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</si>
  <si>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</si>
  <si>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</si>
  <si>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</si>
  <si>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</si>
  <si>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</si>
  <si>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</si>
  <si>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</si>
  <si>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</si>
  <si>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</si>
  <si>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</si>
  <si>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</si>
  <si>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</si>
  <si>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</si>
  <si>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</si>
  <si>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</si>
  <si>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</si>
  <si>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</si>
  <si>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</si>
  <si>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</si>
  <si>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</si>
  <si>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</si>
  <si>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</si>
  <si>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</si>
  <si>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</si>
  <si>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</si>
  <si>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</si>
  <si>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</si>
  <si>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</si>
  <si>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</si>
  <si>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</si>
  <si>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</si>
  <si>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</si>
  <si>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</si>
  <si>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</si>
  <si>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</si>
  <si>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</si>
  <si>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</si>
  <si>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</si>
  <si>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</si>
  <si>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</si>
  <si>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</si>
  <si>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</si>
  <si>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</si>
  <si>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</si>
  <si>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</si>
  <si>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</si>
  <si>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</si>
  <si>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</si>
  <si>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</si>
  <si>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</si>
  <si>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</si>
  <si>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</si>
  <si>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</si>
  <si>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</si>
  <si>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</si>
  <si>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</si>
  <si>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</si>
  <si>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</si>
  <si>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</si>
  <si>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</si>
  <si>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</si>
  <si>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</si>
  <si>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</si>
  <si>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</si>
  <si>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</si>
  <si>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</si>
  <si>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</si>
  <si>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</si>
  <si>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</si>
  <si>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</si>
  <si>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</si>
  <si>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</si>
  <si>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 xml:space="preserve">Расходи и издаци по основу партиципације и рефундација 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</si>
  <si>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</si>
  <si>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</si>
  <si>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</si>
  <si>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</si>
  <si>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</si>
  <si>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</si>
  <si>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</si>
  <si>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</si>
  <si>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</si>
  <si>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</si>
  <si>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</si>
  <si>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</si>
  <si>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</si>
  <si>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</si>
  <si>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</si>
  <si>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</si>
  <si>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</si>
  <si>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</si>
  <si>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</si>
  <si>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</si>
  <si>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</si>
  <si>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</si>
  <si>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</si>
  <si>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</si>
  <si>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</si>
  <si>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</si>
  <si>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</si>
  <si>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</si>
  <si>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</si>
  <si>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</si>
  <si>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</si>
  <si>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</si>
  <si>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</si>
  <si>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</si>
  <si>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</si>
  <si>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</si>
  <si>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</si>
  <si>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</si>
  <si>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</si>
  <si>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</si>
  <si>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</si>
  <si>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</si>
  <si>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</si>
  <si>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</si>
  <si>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</si>
  <si>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</si>
  <si>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</si>
  <si>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</si>
  <si>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</si>
  <si>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</si>
  <si>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</si>
  <si>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</si>
  <si>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 xml:space="preserve">ПОЧЕТНО СТАЊЕ СРЕДСТАВА НА ДАН 01.01.2018.Г. </t>
  </si>
  <si>
    <t>Шестомесечни извештај здравствених установа 2018</t>
  </si>
  <si>
    <t>у периоду од 01.01.2018. - 30.06.2018. године</t>
  </si>
  <si>
    <t>ОДСТУПАЊА ОД НОВЧАНОГ ТОКА У ПЕРИОДУ 01.01.- 30.06.2018. ГОДИНЕ</t>
  </si>
  <si>
    <t>НОВЧАНИ ПРИЛИВИ У ПЕРИОДУ 01.01.-30.06.2018.Г.</t>
  </si>
  <si>
    <t>НОВЧАНИ ОДЛИВИ У ПЕРИОДУ 01.01.-30.06.2018.Г.</t>
  </si>
  <si>
    <t>САЛДО СРЕДСТАВА НА ДАН 30.06.2018.г. (4 = (1+ 2- 3) = (4.1 + 4.2))</t>
  </si>
  <si>
    <t>ТРАНСФЕРИ ИЗМЕЂУ БУЏЕТСКИХ КОРИСНИКА НА ИСТОМ НИВОУ - конто 781100 (ООСО)
у периоду од 01.01.2018. - 30.06.2018. године</t>
  </si>
  <si>
    <t>РАСХОДИ ЗА ЛЕКОВЕ ИЗДАТЕ НА РЕЦЕПТ И ПОМАГАЛА ИЗДАТА НА НАЛОГ
у периоду од 01.01.2018. - 30.06.2018. године</t>
  </si>
  <si>
    <t>10.07.2018</t>
  </si>
  <si>
    <t>ЗДРАВСТВЕНИ ЦЕНТАР ЗАЈЕЧАР</t>
  </si>
  <si>
    <t>07201885</t>
  </si>
  <si>
    <t>101329997</t>
  </si>
  <si>
    <t>840-334661-95</t>
  </si>
  <si>
    <t>ЗАЈЕЧАР, РАСАДНИЧКА ББ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</si>
</sst>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3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1" fillId="5" borderId="0" applyNumberFormat="0" applyBorder="0" applyAlignment="0" applyProtection="0"/>
    <xf numFmtId="0" fontId="4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6" fillId="0" borderId="0"/>
    <xf numFmtId="0" fontId="2" fillId="0" borderId="0"/>
    <xf numFmtId="0" fontId="6" fillId="0" borderId="0"/>
    <xf numFmtId="0" fontId="4" fillId="0" borderId="0"/>
    <xf numFmtId="0" fontId="4" fillId="0" borderId="0"/>
  </cellStyleXfs>
  <cellXfs count="340">
    <xf numFmtId="0" fontId="0" fillId="0" borderId="0" xfId="0"/>
    <xf numFmtId="0" fontId="7" fillId="0" borderId="0" xfId="9" applyFont="1"/>
    <xf numFmtId="0" fontId="7" fillId="0" borderId="0" xfId="9" applyFont="1" applyAlignment="1" applyProtection="1">
      <alignment horizontal="left" vertical="center"/>
    </xf>
    <xf numFmtId="0" fontId="7" fillId="0" borderId="0" xfId="9" applyFont="1" applyAlignment="1" applyProtection="1">
      <alignment horizontal="left"/>
    </xf>
    <xf numFmtId="0" fontId="7" fillId="0" borderId="0" xfId="9" applyFont="1" applyProtection="1"/>
    <xf numFmtId="0" fontId="6" fillId="0" borderId="0" xfId="9" applyFont="1"/>
    <xf numFmtId="49" fontId="6" fillId="0" borderId="0" xfId="9" applyNumberFormat="1" applyFont="1" applyAlignment="1" applyProtection="1">
      <alignment horizontal="center" vertical="center"/>
    </xf>
    <xf numFmtId="0" fontId="6" fillId="0" borderId="0" xfId="9" applyFont="1" applyProtection="1"/>
    <xf numFmtId="0" fontId="6" fillId="0" borderId="0" xfId="9" applyFont="1" applyAlignment="1" applyProtection="1">
      <alignment horizontal="left"/>
    </xf>
    <xf numFmtId="0" fontId="10" fillId="0" borderId="0" xfId="9" applyFont="1" applyAlignment="1"/>
    <xf numFmtId="0" fontId="8" fillId="0" borderId="0" xfId="0" applyFont="1" applyAlignment="1">
      <alignment horizontal="left"/>
    </xf>
    <xf numFmtId="0" fontId="7" fillId="0" borderId="0" xfId="9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9" applyNumberFormat="1" applyFont="1" applyBorder="1" applyAlignment="1" applyProtection="1">
      <alignment horizontal="center" vertical="center" wrapText="1"/>
    </xf>
    <xf numFmtId="49" fontId="9" fillId="0" borderId="3" xfId="9" applyNumberFormat="1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>
      <alignment horizontal="center" vertical="center" wrapText="1"/>
    </xf>
    <xf numFmtId="49" fontId="11" fillId="0" borderId="4" xfId="9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9" applyNumberFormat="1" applyFont="1" applyBorder="1" applyAlignment="1" applyProtection="1">
      <alignment horizontal="center" vertical="center" wrapText="1"/>
    </xf>
    <xf numFmtId="49" fontId="11" fillId="0" borderId="4" xfId="9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9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8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7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7" applyFont="1" applyFill="1" applyBorder="1" applyProtection="1">
      <protection locked="0"/>
    </xf>
    <xf numFmtId="0" fontId="4" fillId="2" borderId="0" xfId="7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9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9" applyNumberFormat="1" applyFont="1" applyAlignment="1">
      <alignment vertical="center"/>
    </xf>
    <xf numFmtId="0" fontId="10" fillId="0" borderId="0" xfId="9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9" applyFont="1" applyAlignment="1" applyProtection="1">
      <alignment vertical="center"/>
    </xf>
    <xf numFmtId="0" fontId="12" fillId="0" borderId="0" xfId="9" applyFont="1" applyAlignment="1" applyProtection="1">
      <alignment horizontal="right" vertical="center"/>
    </xf>
    <xf numFmtId="0" fontId="7" fillId="0" borderId="0" xfId="9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6"/>
    <xf numFmtId="0" fontId="15" fillId="0" borderId="0" xfId="6" applyAlignment="1">
      <alignment horizontal="center"/>
    </xf>
    <xf numFmtId="0" fontId="15" fillId="0" borderId="0" xfId="6" applyProtection="1"/>
    <xf numFmtId="0" fontId="15" fillId="0" borderId="0" xfId="6" applyFont="1" applyProtection="1"/>
    <xf numFmtId="0" fontId="4" fillId="0" borderId="0" xfId="6" applyFont="1"/>
    <xf numFmtId="0" fontId="4" fillId="0" borderId="0" xfId="6" applyFont="1" applyAlignment="1">
      <alignment horizontal="center"/>
    </xf>
    <xf numFmtId="164" fontId="11" fillId="0" borderId="9" xfId="6" applyNumberFormat="1" applyFont="1" applyBorder="1" applyAlignment="1" applyProtection="1">
      <alignment horizontal="right" wrapText="1"/>
    </xf>
    <xf numFmtId="164" fontId="11" fillId="0" borderId="6" xfId="6" applyNumberFormat="1" applyFont="1" applyBorder="1" applyAlignment="1">
      <alignment horizontal="right" wrapText="1"/>
    </xf>
    <xf numFmtId="0" fontId="11" fillId="0" borderId="5" xfId="6" applyFont="1" applyBorder="1" applyAlignment="1">
      <alignment wrapText="1"/>
    </xf>
    <xf numFmtId="0" fontId="9" fillId="0" borderId="5" xfId="6" applyFont="1" applyBorder="1" applyAlignment="1">
      <alignment horizontal="center" wrapText="1"/>
    </xf>
    <xf numFmtId="0" fontId="11" fillId="0" borderId="10" xfId="6" applyFont="1" applyBorder="1" applyAlignment="1" applyProtection="1">
      <alignment horizontal="center" wrapText="1"/>
    </xf>
    <xf numFmtId="164" fontId="9" fillId="0" borderId="9" xfId="6" applyNumberFormat="1" applyFont="1" applyBorder="1" applyAlignment="1" applyProtection="1">
      <alignment horizontal="right" wrapText="1"/>
    </xf>
    <xf numFmtId="164" fontId="9" fillId="0" borderId="4" xfId="6" applyNumberFormat="1" applyFont="1" applyBorder="1" applyAlignment="1" applyProtection="1">
      <alignment horizontal="right" wrapText="1"/>
      <protection locked="0"/>
    </xf>
    <xf numFmtId="0" fontId="9" fillId="0" borderId="2" xfId="6" applyFont="1" applyBorder="1" applyAlignment="1">
      <alignment wrapText="1"/>
    </xf>
    <xf numFmtId="0" fontId="9" fillId="0" borderId="2" xfId="6" applyFont="1" applyBorder="1" applyAlignment="1">
      <alignment horizontal="center" wrapText="1"/>
    </xf>
    <xf numFmtId="0" fontId="9" fillId="0" borderId="3" xfId="6" applyFont="1" applyBorder="1" applyAlignment="1" applyProtection="1">
      <alignment horizontal="center" wrapText="1"/>
    </xf>
    <xf numFmtId="164" fontId="11" fillId="0" borderId="4" xfId="6" applyNumberFormat="1" applyFont="1" applyBorder="1" applyAlignment="1">
      <alignment horizontal="right" wrapText="1"/>
    </xf>
    <xf numFmtId="0" fontId="11" fillId="0" borderId="2" xfId="6" applyFont="1" applyBorder="1" applyAlignment="1">
      <alignment wrapText="1"/>
    </xf>
    <xf numFmtId="0" fontId="11" fillId="0" borderId="2" xfId="6" applyFont="1" applyBorder="1" applyAlignment="1">
      <alignment horizontal="center" wrapText="1"/>
    </xf>
    <xf numFmtId="0" fontId="11" fillId="0" borderId="3" xfId="6" applyFont="1" applyBorder="1" applyAlignment="1" applyProtection="1">
      <alignment horizontal="center" wrapText="1"/>
    </xf>
    <xf numFmtId="49" fontId="11" fillId="0" borderId="9" xfId="10" applyNumberFormat="1" applyFont="1" applyBorder="1" applyAlignment="1" applyProtection="1">
      <alignment horizontal="center" vertical="center" wrapText="1"/>
    </xf>
    <xf numFmtId="49" fontId="11" fillId="0" borderId="4" xfId="10" applyNumberFormat="1" applyFont="1" applyBorder="1" applyAlignment="1" applyProtection="1">
      <alignment horizontal="center" vertical="center" wrapText="1"/>
    </xf>
    <xf numFmtId="49" fontId="11" fillId="0" borderId="2" xfId="10" applyNumberFormat="1" applyFont="1" applyBorder="1" applyAlignment="1" applyProtection="1">
      <alignment horizontal="center" vertical="center" wrapText="1"/>
    </xf>
    <xf numFmtId="49" fontId="11" fillId="0" borderId="3" xfId="10" applyNumberFormat="1" applyFont="1" applyBorder="1" applyAlignment="1" applyProtection="1">
      <alignment horizontal="center" vertical="center" wrapText="1"/>
    </xf>
    <xf numFmtId="49" fontId="11" fillId="0" borderId="9" xfId="6" applyNumberFormat="1" applyFont="1" applyBorder="1" applyAlignment="1" applyProtection="1">
      <alignment horizontal="center" wrapText="1"/>
    </xf>
    <xf numFmtId="49" fontId="11" fillId="0" borderId="4" xfId="6" applyNumberFormat="1" applyFont="1" applyBorder="1" applyAlignment="1">
      <alignment horizontal="center" wrapText="1"/>
    </xf>
    <xf numFmtId="0" fontId="11" fillId="0" borderId="3" xfId="6" applyFont="1" applyBorder="1" applyAlignment="1">
      <alignment horizontal="center" wrapText="1"/>
    </xf>
    <xf numFmtId="0" fontId="11" fillId="0" borderId="9" xfId="6" applyFont="1" applyBorder="1" applyAlignment="1" applyProtection="1">
      <alignment horizontal="center" wrapText="1"/>
    </xf>
    <xf numFmtId="0" fontId="11" fillId="0" borderId="4" xfId="6" applyFont="1" applyBorder="1" applyAlignment="1">
      <alignment horizontal="center" wrapText="1"/>
    </xf>
    <xf numFmtId="0" fontId="13" fillId="0" borderId="0" xfId="6" applyFont="1" applyAlignment="1">
      <alignment horizontal="left"/>
    </xf>
    <xf numFmtId="164" fontId="11" fillId="0" borderId="13" xfId="6" applyNumberFormat="1" applyFont="1" applyBorder="1" applyAlignment="1">
      <alignment horizontal="right" wrapText="1"/>
    </xf>
    <xf numFmtId="0" fontId="11" fillId="0" borderId="10" xfId="6" applyFont="1" applyBorder="1" applyAlignment="1">
      <alignment horizontal="center" wrapText="1"/>
    </xf>
    <xf numFmtId="164" fontId="9" fillId="0" borderId="14" xfId="6" applyNumberFormat="1" applyFont="1" applyBorder="1" applyAlignment="1" applyProtection="1">
      <alignment horizontal="right" wrapText="1"/>
      <protection locked="0"/>
    </xf>
    <xf numFmtId="0" fontId="9" fillId="0" borderId="3" xfId="6" applyFont="1" applyBorder="1" applyAlignment="1">
      <alignment horizontal="center" wrapText="1"/>
    </xf>
    <xf numFmtId="164" fontId="11" fillId="0" borderId="14" xfId="6" applyNumberFormat="1" applyFont="1" applyBorder="1" applyAlignment="1">
      <alignment horizontal="right" wrapText="1"/>
    </xf>
    <xf numFmtId="49" fontId="11" fillId="0" borderId="3" xfId="6" applyNumberFormat="1" applyFont="1" applyBorder="1" applyAlignment="1">
      <alignment horizontal="center" vertical="center"/>
    </xf>
    <xf numFmtId="0" fontId="11" fillId="0" borderId="14" xfId="6" applyFont="1" applyBorder="1" applyAlignment="1">
      <alignment horizontal="center" wrapText="1"/>
    </xf>
    <xf numFmtId="0" fontId="15" fillId="0" borderId="0" xfId="6" applyAlignment="1">
      <alignment horizontal="right"/>
    </xf>
    <xf numFmtId="0" fontId="8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10" fillId="0" borderId="0" xfId="11" applyFont="1" applyAlignment="1"/>
    <xf numFmtId="0" fontId="4" fillId="0" borderId="0" xfId="11" applyFont="1"/>
    <xf numFmtId="0" fontId="7" fillId="0" borderId="0" xfId="11" applyFont="1"/>
    <xf numFmtId="49" fontId="4" fillId="0" borderId="0" xfId="11" applyNumberFormat="1" applyFont="1"/>
    <xf numFmtId="0" fontId="7" fillId="0" borderId="0" xfId="11" applyFont="1" applyAlignment="1">
      <alignment vertical="top"/>
    </xf>
    <xf numFmtId="0" fontId="4" fillId="0" borderId="0" xfId="11" applyFont="1" applyProtection="1"/>
    <xf numFmtId="49" fontId="4" fillId="0" borderId="0" xfId="11" applyNumberFormat="1" applyFont="1" applyAlignment="1" applyProtection="1">
      <alignment horizontal="center" vertical="center"/>
    </xf>
    <xf numFmtId="0" fontId="7" fillId="0" borderId="0" xfId="11" applyFont="1" applyAlignment="1" applyProtection="1">
      <alignment horizontal="left" vertical="center"/>
    </xf>
    <xf numFmtId="0" fontId="7" fillId="0" borderId="0" xfId="11" applyFont="1" applyProtection="1"/>
    <xf numFmtId="0" fontId="12" fillId="0" borderId="0" xfId="11" applyFont="1" applyAlignment="1" applyProtection="1">
      <alignment horizontal="right"/>
    </xf>
    <xf numFmtId="0" fontId="7" fillId="0" borderId="0" xfId="11" applyFont="1" applyAlignment="1" applyProtection="1">
      <alignment horizontal="left"/>
    </xf>
    <xf numFmtId="0" fontId="13" fillId="0" borderId="0" xfId="6" applyFont="1" applyAlignment="1" applyProtection="1">
      <alignment horizontal="left"/>
    </xf>
    <xf numFmtId="0" fontId="13" fillId="0" borderId="0" xfId="6" applyFont="1" applyFill="1" applyAlignment="1" applyProtection="1">
      <alignment horizontal="right"/>
    </xf>
    <xf numFmtId="0" fontId="15" fillId="0" borderId="0" xfId="6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1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9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0" fontId="11" fillId="0" borderId="2" xfId="9" applyFont="1" applyBorder="1" applyAlignment="1" applyProtection="1">
      <alignment horizontal="center" vertical="center" wrapText="1"/>
    </xf>
    <xf numFmtId="0" fontId="11" fillId="0" borderId="2" xfId="9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1" fillId="0" borderId="3" xfId="6" applyFont="1" applyBorder="1" applyAlignment="1">
      <alignment horizontal="center" vertical="center" wrapText="1"/>
    </xf>
    <xf numFmtId="0" fontId="4" fillId="0" borderId="3" xfId="6" applyFont="1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vertical="center"/>
    </xf>
    <xf numFmtId="0" fontId="11" fillId="0" borderId="4" xfId="6" applyFont="1" applyBorder="1" applyAlignment="1">
      <alignment horizontal="center" vertical="center" wrapText="1"/>
    </xf>
    <xf numFmtId="0" fontId="4" fillId="0" borderId="4" xfId="6" applyFont="1" applyBorder="1" applyAlignment="1">
      <alignment vertical="center"/>
    </xf>
    <xf numFmtId="0" fontId="11" fillId="0" borderId="20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/>
    </xf>
    <xf numFmtId="0" fontId="11" fillId="0" borderId="8" xfId="6" applyFont="1" applyBorder="1" applyAlignment="1">
      <alignment horizontal="center" vertical="center" wrapText="1"/>
    </xf>
    <xf numFmtId="0" fontId="11" fillId="0" borderId="4" xfId="10" applyFont="1" applyBorder="1" applyAlignment="1" applyProtection="1">
      <alignment horizontal="center" vertical="center" wrapText="1"/>
    </xf>
    <xf numFmtId="0" fontId="11" fillId="0" borderId="9" xfId="6" applyFont="1" applyBorder="1" applyAlignment="1" applyProtection="1">
      <alignment horizontal="center" vertical="center" wrapText="1"/>
    </xf>
    <xf numFmtId="0" fontId="4" fillId="0" borderId="9" xfId="6" applyFont="1" applyBorder="1" applyAlignment="1" applyProtection="1">
      <alignment vertical="center"/>
    </xf>
    <xf numFmtId="0" fontId="11" fillId="0" borderId="9" xfId="10" applyFont="1" applyBorder="1" applyAlignment="1" applyProtection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10" applyFont="1" applyBorder="1" applyAlignment="1" applyProtection="1">
      <alignment horizontal="center" vertical="center" wrapText="1"/>
    </xf>
    <xf numFmtId="49" fontId="11" fillId="0" borderId="2" xfId="10" applyNumberFormat="1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/>
    </xf>
    <xf numFmtId="0" fontId="32" fillId="14" borderId="16" xfId="0" applyFont="1" applyFill="1" applyBorder="1" applyAlignment="1">
      <alignment horizontal="center"/>
    </xf>
    <xf numFmtId="0" fontId="32" fillId="15" borderId="14" xfId="0" applyFont="1" applyFill="1" applyBorder="1" applyAlignment="1">
      <alignment horizontal="center"/>
    </xf>
    <xf numFmtId="0" fontId="32" fillId="15" borderId="16" xfId="0" applyFont="1" applyFill="1" applyBorder="1" applyAlignment="1">
      <alignment horizontal="center"/>
    </xf>
    <xf numFmtId="0" fontId="32" fillId="16" borderId="14" xfId="0" applyFont="1" applyFill="1" applyBorder="1" applyAlignment="1">
      <alignment horizontal="center"/>
    </xf>
    <xf numFmtId="0" fontId="32" fillId="16" borderId="16" xfId="0" applyFont="1" applyFill="1" applyBorder="1" applyAlignment="1">
      <alignment horizontal="center"/>
    </xf>
    <xf numFmtId="0" fontId="32" fillId="16" borderId="18" xfId="0" applyFont="1" applyFill="1" applyBorder="1" applyAlignment="1">
      <alignment horizontal="center"/>
    </xf>
  </cellXfs>
  <cellStyles count="12">
    <cellStyle name="Bad" xfId="1" builtinId="27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_DEO 1 Zbirni Sestomesecni-07-Sekundarna" xfId="7"/>
    <cellStyle name="Normal_Meni" xfId="8"/>
    <cellStyle name="Normal_ZR_Obrasci_2005" xfId="9"/>
    <cellStyle name="Normal_ZR_Obrasci_2005 2" xfId="10"/>
    <cellStyle name="Normal_ZR_Obrasci_2005_Obrazac_5GO_Dvanaestomesecni 2" xfId="11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21</xdr:row>
          <xdr:rowOff>104775</xdr:rowOff>
        </xdr:from>
        <xdr:to>
          <xdr:col>3</xdr:col>
          <xdr:colOff>285750</xdr:colOff>
          <xdr:row>23</xdr:row>
          <xdr:rowOff>104775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16</xdr:row>
          <xdr:rowOff>171450</xdr:rowOff>
        </xdr:from>
        <xdr:to>
          <xdr:col>4</xdr:col>
          <xdr:colOff>457200</xdr:colOff>
          <xdr:row>18</xdr:row>
          <xdr:rowOff>47625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21</xdr:row>
          <xdr:rowOff>76200</xdr:rowOff>
        </xdr:from>
        <xdr:to>
          <xdr:col>4</xdr:col>
          <xdr:colOff>457200</xdr:colOff>
          <xdr:row>23</xdr:row>
          <xdr:rowOff>76200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18</xdr:row>
          <xdr:rowOff>142875</xdr:rowOff>
        </xdr:from>
        <xdr:to>
          <xdr:col>4</xdr:col>
          <xdr:colOff>466725</xdr:colOff>
          <xdr:row>20</xdr:row>
          <xdr:rowOff>152400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</xdr:row>
          <xdr:rowOff>38100</xdr:rowOff>
        </xdr:from>
        <xdr:to>
          <xdr:col>5</xdr:col>
          <xdr:colOff>1009650</xdr:colOff>
          <xdr:row>6</xdr:row>
          <xdr:rowOff>28575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1.emf"/><Relationship Id="rId4" Type="http://schemas.openxmlformats.org/officeDocument/2006/relationships/control" Target="../activeX/activeX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2.emf"/><Relationship Id="rId4" Type="http://schemas.openxmlformats.org/officeDocument/2006/relationships/control" Target="../activeX/activeX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3.emf"/><Relationship Id="rId4" Type="http://schemas.openxmlformats.org/officeDocument/2006/relationships/control" Target="../activeX/activeX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4.emf"/><Relationship Id="rId4" Type="http://schemas.openxmlformats.org/officeDocument/2006/relationships/control" Target="../activeX/activeX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6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25.xml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1"/>
  <sheetViews>
    <sheetView showGridLines="0" showRowColHeaders="0" showZeros="0" showOutlineSymbols="0" defaultGridColor="0" colorId="8" workbookViewId="0">
      <selection activeCell="C12" sqref="C12:D12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278" t="s">
        <v>1010</v>
      </c>
      <c r="B1" s="278"/>
      <c r="C1" s="278"/>
      <c r="D1" s="278"/>
      <c r="E1" s="278"/>
      <c r="F1" s="278"/>
    </row>
    <row r="2" spans="1:6" ht="52.5" customHeight="1">
      <c r="A2" s="275" t="s">
        <v>982</v>
      </c>
      <c r="B2" s="276"/>
      <c r="C2" s="276"/>
      <c r="D2" s="276"/>
      <c r="E2" s="276"/>
      <c r="F2" s="27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1018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280" t="s">
        <v>1019</v>
      </c>
      <c r="D10" s="281"/>
      <c r="E10" s="42"/>
    </row>
    <row r="11" spans="1:6" ht="16.5" customHeight="1">
      <c r="C11" s="280" t="s">
        <v>1023</v>
      </c>
      <c r="D11" s="281"/>
    </row>
    <row r="12" spans="1:6" ht="16.5" customHeight="1">
      <c r="B12" s="43"/>
      <c r="C12" s="280" t="s">
        <v>1020</v>
      </c>
      <c r="D12" s="281"/>
      <c r="E12" s="43"/>
    </row>
    <row r="13" spans="1:6" ht="16.5" customHeight="1">
      <c r="B13" s="43"/>
      <c r="C13" s="280" t="s">
        <v>1021</v>
      </c>
      <c r="D13" s="281"/>
      <c r="E13" s="43"/>
    </row>
    <row r="14" spans="1:6" ht="16.5" customHeight="1">
      <c r="B14" s="43"/>
      <c r="C14" s="282" t="s">
        <v>1022</v>
      </c>
      <c r="D14" s="28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279"/>
      <c r="F18" s="27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8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676</v>
      </c>
      <c r="B29" s="45" t="str">
        <f>LEFT(A29,2)</f>
        <v>15</v>
      </c>
      <c r="D29" s="45" t="s">
        <v>726</v>
      </c>
      <c r="E29" s="45" t="str">
        <f>LEFT(D29,8)</f>
        <v>00215003</v>
      </c>
    </row>
    <row r="30" spans="1:7" s="44" customFormat="1" ht="12.75" hidden="1" customHeight="1">
      <c r="A30" s="46" t="s">
        <v>45</v>
      </c>
      <c r="B30" s="47" t="s">
        <v>524</v>
      </c>
      <c r="C30" s="57" t="s">
        <v>537</v>
      </c>
      <c r="D30" s="46" t="s">
        <v>724</v>
      </c>
    </row>
    <row r="31" spans="1:7" s="44" customFormat="1" ht="12.75" hidden="1" customHeight="1">
      <c r="A31" s="46" t="s">
        <v>671</v>
      </c>
      <c r="B31" s="47" t="s">
        <v>524</v>
      </c>
      <c r="C31" s="57" t="s">
        <v>122</v>
      </c>
      <c r="D31" s="46" t="s">
        <v>725</v>
      </c>
    </row>
    <row r="32" spans="1:7" s="44" customFormat="1" ht="12.75" hidden="1" customHeight="1">
      <c r="A32" s="46" t="s">
        <v>46</v>
      </c>
      <c r="B32" s="48" t="s">
        <v>524</v>
      </c>
      <c r="C32" s="58" t="s">
        <v>632</v>
      </c>
      <c r="D32" s="46" t="s">
        <v>726</v>
      </c>
    </row>
    <row r="33" spans="1:4" s="44" customFormat="1" ht="12.75" hidden="1" customHeight="1">
      <c r="A33" s="46" t="s">
        <v>672</v>
      </c>
      <c r="B33" s="48" t="s">
        <v>524</v>
      </c>
      <c r="C33" s="58" t="s">
        <v>593</v>
      </c>
      <c r="D33" s="46" t="s">
        <v>727</v>
      </c>
    </row>
    <row r="34" spans="1:4" s="44" customFormat="1" ht="12.75" hidden="1" customHeight="1">
      <c r="A34" s="46" t="s">
        <v>47</v>
      </c>
      <c r="B34" s="48" t="s">
        <v>524</v>
      </c>
      <c r="C34" s="58" t="s">
        <v>633</v>
      </c>
      <c r="D34" s="46" t="s">
        <v>294</v>
      </c>
    </row>
    <row r="35" spans="1:4" s="44" customFormat="1" ht="12.75" hidden="1" customHeight="1">
      <c r="A35" s="46" t="s">
        <v>48</v>
      </c>
      <c r="B35" s="48" t="s">
        <v>524</v>
      </c>
      <c r="C35" s="58" t="s">
        <v>123</v>
      </c>
      <c r="D35" s="46" t="s">
        <v>295</v>
      </c>
    </row>
    <row r="36" spans="1:4" s="44" customFormat="1" ht="12.75" hidden="1" customHeight="1">
      <c r="A36" s="46" t="s">
        <v>49</v>
      </c>
      <c r="B36" s="48" t="s">
        <v>525</v>
      </c>
      <c r="C36" s="58" t="s">
        <v>594</v>
      </c>
      <c r="D36" s="46"/>
    </row>
    <row r="37" spans="1:4" s="44" customFormat="1" ht="12.75" hidden="1" customHeight="1">
      <c r="A37" s="46" t="s">
        <v>673</v>
      </c>
      <c r="B37" s="48" t="s">
        <v>525</v>
      </c>
      <c r="C37" s="58" t="s">
        <v>595</v>
      </c>
      <c r="D37" s="46"/>
    </row>
    <row r="38" spans="1:4" s="44" customFormat="1" ht="12.75" hidden="1" customHeight="1">
      <c r="A38" s="46" t="s">
        <v>674</v>
      </c>
      <c r="B38" s="48" t="s">
        <v>525</v>
      </c>
      <c r="C38" s="58" t="s">
        <v>596</v>
      </c>
      <c r="D38" s="46"/>
    </row>
    <row r="39" spans="1:4" s="44" customFormat="1" ht="12.75" hidden="1" customHeight="1">
      <c r="A39" s="46" t="s">
        <v>50</v>
      </c>
      <c r="B39" s="48" t="s">
        <v>525</v>
      </c>
      <c r="C39" s="58" t="s">
        <v>124</v>
      </c>
      <c r="D39" s="46"/>
    </row>
    <row r="40" spans="1:4" s="44" customFormat="1" ht="12.75" hidden="1" customHeight="1">
      <c r="A40" s="99" t="s">
        <v>675</v>
      </c>
      <c r="B40" s="48" t="s">
        <v>525</v>
      </c>
      <c r="C40" s="58" t="s">
        <v>597</v>
      </c>
      <c r="D40" s="46"/>
    </row>
    <row r="41" spans="1:4" s="44" customFormat="1" ht="12.75" hidden="1" customHeight="1">
      <c r="A41" s="46" t="s">
        <v>51</v>
      </c>
      <c r="B41" s="48" t="s">
        <v>525</v>
      </c>
      <c r="C41" s="58" t="s">
        <v>598</v>
      </c>
      <c r="D41" s="46"/>
    </row>
    <row r="42" spans="1:4" s="44" customFormat="1" ht="12.75" hidden="1" customHeight="1">
      <c r="A42" s="46" t="s">
        <v>52</v>
      </c>
      <c r="B42" s="48" t="s">
        <v>525</v>
      </c>
      <c r="C42" s="58" t="s">
        <v>261</v>
      </c>
      <c r="D42" s="46"/>
    </row>
    <row r="43" spans="1:4" s="44" customFormat="1" ht="12.75" hidden="1" customHeight="1">
      <c r="A43" s="46" t="s">
        <v>53</v>
      </c>
      <c r="B43" s="48" t="s">
        <v>525</v>
      </c>
      <c r="C43" s="58" t="s">
        <v>599</v>
      </c>
      <c r="D43" s="46"/>
    </row>
    <row r="44" spans="1:4" s="44" customFormat="1" ht="12.75" hidden="1" customHeight="1">
      <c r="A44" s="46" t="s">
        <v>676</v>
      </c>
      <c r="B44" s="48" t="s">
        <v>525</v>
      </c>
      <c r="C44" s="58" t="s">
        <v>262</v>
      </c>
      <c r="D44" s="46"/>
    </row>
    <row r="45" spans="1:4" s="44" customFormat="1" ht="12.75" hidden="1" customHeight="1">
      <c r="A45" s="46" t="s">
        <v>677</v>
      </c>
      <c r="B45" s="48" t="s">
        <v>525</v>
      </c>
      <c r="C45" s="58" t="s">
        <v>263</v>
      </c>
      <c r="D45" s="46"/>
    </row>
    <row r="46" spans="1:4" s="44" customFormat="1" ht="12.75" hidden="1" customHeight="1">
      <c r="A46" s="46" t="s">
        <v>678</v>
      </c>
      <c r="B46" s="48" t="s">
        <v>523</v>
      </c>
      <c r="C46" s="58" t="s">
        <v>600</v>
      </c>
      <c r="D46" s="46"/>
    </row>
    <row r="47" spans="1:4" s="44" customFormat="1" ht="12.75" hidden="1" customHeight="1">
      <c r="A47" s="46" t="s">
        <v>679</v>
      </c>
      <c r="B47" s="48" t="s">
        <v>523</v>
      </c>
      <c r="C47" s="58" t="s">
        <v>601</v>
      </c>
      <c r="D47" s="46"/>
    </row>
    <row r="48" spans="1:4" s="44" customFormat="1" ht="12.75" hidden="1" customHeight="1">
      <c r="A48" s="46" t="s">
        <v>680</v>
      </c>
      <c r="B48" s="48" t="s">
        <v>523</v>
      </c>
      <c r="C48" s="58" t="s">
        <v>602</v>
      </c>
      <c r="D48" s="46"/>
    </row>
    <row r="49" spans="1:4" s="44" customFormat="1" ht="12.75" hidden="1" customHeight="1">
      <c r="A49" s="46" t="s">
        <v>681</v>
      </c>
      <c r="B49" s="48" t="s">
        <v>523</v>
      </c>
      <c r="C49" s="58" t="s">
        <v>603</v>
      </c>
      <c r="D49" s="46"/>
    </row>
    <row r="50" spans="1:4" s="44" customFormat="1" ht="12.75" hidden="1" customHeight="1">
      <c r="A50" s="46" t="s">
        <v>682</v>
      </c>
      <c r="B50" s="48" t="s">
        <v>523</v>
      </c>
      <c r="C50" s="58" t="s">
        <v>604</v>
      </c>
      <c r="D50" s="46"/>
    </row>
    <row r="51" spans="1:4" s="44" customFormat="1" ht="12.75" hidden="1" customHeight="1">
      <c r="A51" s="46" t="s">
        <v>54</v>
      </c>
      <c r="B51" s="48" t="s">
        <v>523</v>
      </c>
      <c r="C51" s="58" t="s">
        <v>605</v>
      </c>
      <c r="D51" s="46"/>
    </row>
    <row r="52" spans="1:4" s="44" customFormat="1" ht="12.75" hidden="1" customHeight="1">
      <c r="A52" s="46" t="s">
        <v>55</v>
      </c>
      <c r="B52" s="48" t="s">
        <v>523</v>
      </c>
      <c r="C52" s="58" t="s">
        <v>264</v>
      </c>
      <c r="D52" s="46"/>
    </row>
    <row r="53" spans="1:4" s="44" customFormat="1" ht="12.75" hidden="1" customHeight="1">
      <c r="A53" s="46" t="s">
        <v>683</v>
      </c>
      <c r="B53" s="48" t="s">
        <v>523</v>
      </c>
      <c r="C53" s="58" t="s">
        <v>606</v>
      </c>
      <c r="D53" s="46"/>
    </row>
    <row r="54" spans="1:4" s="44" customFormat="1" ht="12.75" hidden="1" customHeight="1">
      <c r="A54" s="46" t="s">
        <v>56</v>
      </c>
      <c r="B54" s="48" t="s">
        <v>523</v>
      </c>
      <c r="C54" s="58" t="s">
        <v>67</v>
      </c>
      <c r="D54" s="46"/>
    </row>
    <row r="55" spans="1:4" s="44" customFormat="1" ht="12.75" hidden="1" customHeight="1">
      <c r="A55" s="46" t="s">
        <v>669</v>
      </c>
      <c r="B55" s="48" t="s">
        <v>523</v>
      </c>
      <c r="C55" s="58" t="s">
        <v>73</v>
      </c>
      <c r="D55" s="46"/>
    </row>
    <row r="56" spans="1:4" s="44" customFormat="1" ht="12.75" hidden="1" customHeight="1">
      <c r="A56" s="46" t="s">
        <v>684</v>
      </c>
      <c r="B56" s="48" t="s">
        <v>523</v>
      </c>
      <c r="C56" s="58" t="s">
        <v>74</v>
      </c>
      <c r="D56" s="46"/>
    </row>
    <row r="57" spans="1:4" s="44" customFormat="1" ht="12.75" hidden="1" customHeight="1">
      <c r="A57" s="46" t="s">
        <v>670</v>
      </c>
      <c r="B57" s="48" t="s">
        <v>523</v>
      </c>
      <c r="C57" s="58" t="s">
        <v>75</v>
      </c>
      <c r="D57" s="46"/>
    </row>
    <row r="58" spans="1:4" s="44" customFormat="1" ht="12.75" hidden="1" customHeight="1">
      <c r="A58" s="99" t="s">
        <v>314</v>
      </c>
      <c r="B58" s="48" t="s">
        <v>523</v>
      </c>
      <c r="C58" s="58" t="s">
        <v>76</v>
      </c>
      <c r="D58" s="46"/>
    </row>
    <row r="59" spans="1:4" s="44" customFormat="1" ht="12.75" hidden="1" customHeight="1">
      <c r="A59" s="99"/>
      <c r="B59" s="48" t="s">
        <v>528</v>
      </c>
      <c r="C59" s="58" t="s">
        <v>133</v>
      </c>
      <c r="D59" s="46"/>
    </row>
    <row r="60" spans="1:4" s="44" customFormat="1" ht="12.75" hidden="1" customHeight="1">
      <c r="A60" s="99"/>
      <c r="B60" s="48" t="s">
        <v>528</v>
      </c>
      <c r="C60" s="58" t="s">
        <v>134</v>
      </c>
      <c r="D60" s="46"/>
    </row>
    <row r="61" spans="1:4" s="44" customFormat="1" ht="12.75" hidden="1" customHeight="1">
      <c r="A61" s="46"/>
      <c r="B61" s="48" t="s">
        <v>528</v>
      </c>
      <c r="C61" s="58" t="s">
        <v>135</v>
      </c>
      <c r="D61" s="46"/>
    </row>
    <row r="62" spans="1:4" s="44" customFormat="1" ht="12.75" hidden="1" customHeight="1">
      <c r="A62" s="46"/>
      <c r="B62" s="48" t="s">
        <v>528</v>
      </c>
      <c r="C62" s="58" t="s">
        <v>136</v>
      </c>
      <c r="D62" s="46"/>
    </row>
    <row r="63" spans="1:4" s="44" customFormat="1" ht="12.75" hidden="1" customHeight="1">
      <c r="A63" s="99"/>
      <c r="B63" s="48" t="s">
        <v>528</v>
      </c>
      <c r="C63" s="58" t="s">
        <v>137</v>
      </c>
      <c r="D63" s="46"/>
    </row>
    <row r="64" spans="1:4" s="44" customFormat="1" ht="12.75" hidden="1" customHeight="1">
      <c r="A64" s="99"/>
      <c r="B64" s="48" t="s">
        <v>528</v>
      </c>
      <c r="C64" s="58" t="s">
        <v>138</v>
      </c>
      <c r="D64" s="46"/>
    </row>
    <row r="65" spans="1:4" s="44" customFormat="1" ht="12.75" hidden="1" customHeight="1">
      <c r="A65" s="99"/>
      <c r="B65" s="48" t="s">
        <v>528</v>
      </c>
      <c r="C65" s="58" t="s">
        <v>463</v>
      </c>
      <c r="D65" s="46"/>
    </row>
    <row r="66" spans="1:4" s="44" customFormat="1" ht="12.75" hidden="1" customHeight="1">
      <c r="A66" s="99"/>
      <c r="B66" s="48" t="s">
        <v>528</v>
      </c>
      <c r="C66" s="58" t="s">
        <v>464</v>
      </c>
      <c r="D66" s="46"/>
    </row>
    <row r="67" spans="1:4" s="44" customFormat="1" ht="12.75" hidden="1" customHeight="1">
      <c r="A67" s="99"/>
      <c r="B67" s="48" t="s">
        <v>528</v>
      </c>
      <c r="C67" s="58" t="s">
        <v>465</v>
      </c>
      <c r="D67" s="46"/>
    </row>
    <row r="68" spans="1:4" s="44" customFormat="1" ht="12.75" hidden="1" customHeight="1">
      <c r="A68" s="99"/>
      <c r="B68" s="48" t="s">
        <v>528</v>
      </c>
      <c r="C68" s="58" t="s">
        <v>265</v>
      </c>
      <c r="D68" s="46"/>
    </row>
    <row r="69" spans="1:4" s="44" customFormat="1" ht="12.75" hidden="1" customHeight="1">
      <c r="A69" s="99"/>
      <c r="B69" s="48" t="s">
        <v>528</v>
      </c>
      <c r="C69" s="58" t="s">
        <v>466</v>
      </c>
      <c r="D69" s="46"/>
    </row>
    <row r="70" spans="1:4" s="44" customFormat="1" ht="12.75" hidden="1" customHeight="1">
      <c r="A70" s="99"/>
      <c r="B70" s="48" t="s">
        <v>528</v>
      </c>
      <c r="C70" s="58" t="s">
        <v>266</v>
      </c>
      <c r="D70" s="46"/>
    </row>
    <row r="71" spans="1:4" s="44" customFormat="1" ht="12.75" hidden="1" customHeight="1">
      <c r="A71" s="99"/>
      <c r="B71" s="48" t="s">
        <v>528</v>
      </c>
      <c r="C71" s="58" t="s">
        <v>267</v>
      </c>
      <c r="D71" s="46"/>
    </row>
    <row r="72" spans="1:4" s="44" customFormat="1" ht="12.75" hidden="1" customHeight="1">
      <c r="A72" s="99"/>
      <c r="B72" s="48" t="s">
        <v>528</v>
      </c>
      <c r="C72" s="58" t="s">
        <v>125</v>
      </c>
      <c r="D72" s="46"/>
    </row>
    <row r="73" spans="1:4" s="44" customFormat="1" ht="12.75" hidden="1" customHeight="1">
      <c r="A73" s="99"/>
      <c r="B73" s="48" t="s">
        <v>528</v>
      </c>
      <c r="C73" s="58" t="s">
        <v>68</v>
      </c>
      <c r="D73" s="46"/>
    </row>
    <row r="74" spans="1:4" s="44" customFormat="1" ht="12.75" hidden="1" customHeight="1">
      <c r="A74" s="99"/>
      <c r="B74" s="48" t="s">
        <v>528</v>
      </c>
      <c r="C74" s="58" t="s">
        <v>69</v>
      </c>
      <c r="D74" s="46"/>
    </row>
    <row r="75" spans="1:4" s="44" customFormat="1" ht="12.75" hidden="1" customHeight="1">
      <c r="A75" s="99"/>
      <c r="B75" s="48" t="s">
        <v>526</v>
      </c>
      <c r="C75" s="58" t="s">
        <v>467</v>
      </c>
      <c r="D75" s="46"/>
    </row>
    <row r="76" spans="1:4" s="44" customFormat="1" ht="12.75" hidden="1" customHeight="1">
      <c r="A76" s="99"/>
      <c r="B76" s="48" t="s">
        <v>526</v>
      </c>
      <c r="C76" s="58" t="s">
        <v>468</v>
      </c>
      <c r="D76" s="46"/>
    </row>
    <row r="77" spans="1:4" s="44" customFormat="1" ht="12.75" hidden="1" customHeight="1">
      <c r="A77" s="99"/>
      <c r="B77" s="48" t="s">
        <v>526</v>
      </c>
      <c r="C77" s="58" t="s">
        <v>469</v>
      </c>
      <c r="D77" s="46"/>
    </row>
    <row r="78" spans="1:4" s="44" customFormat="1" ht="12.75" hidden="1" customHeight="1">
      <c r="A78" s="99"/>
      <c r="B78" s="48" t="s">
        <v>526</v>
      </c>
      <c r="C78" s="58" t="s">
        <v>268</v>
      </c>
      <c r="D78" s="46"/>
    </row>
    <row r="79" spans="1:4" s="44" customFormat="1" ht="12.75" hidden="1" customHeight="1">
      <c r="A79" s="99"/>
      <c r="B79" s="48" t="s">
        <v>526</v>
      </c>
      <c r="C79" s="58" t="s">
        <v>470</v>
      </c>
      <c r="D79" s="46"/>
    </row>
    <row r="80" spans="1:4" s="44" customFormat="1" ht="12.75" hidden="1" customHeight="1">
      <c r="A80" s="99"/>
      <c r="B80" s="48" t="s">
        <v>526</v>
      </c>
      <c r="C80" s="58" t="s">
        <v>126</v>
      </c>
      <c r="D80" s="46"/>
    </row>
    <row r="81" spans="1:4" s="44" customFormat="1" ht="12.75" hidden="1" customHeight="1">
      <c r="A81" s="99"/>
      <c r="B81" s="48" t="s">
        <v>526</v>
      </c>
      <c r="C81" s="58" t="s">
        <v>127</v>
      </c>
      <c r="D81" s="46"/>
    </row>
    <row r="82" spans="1:4" s="44" customFormat="1" ht="12.75" hidden="1" customHeight="1">
      <c r="A82" s="99"/>
      <c r="B82" s="48" t="s">
        <v>526</v>
      </c>
      <c r="C82" s="58" t="s">
        <v>70</v>
      </c>
      <c r="D82" s="46"/>
    </row>
    <row r="83" spans="1:4" s="44" customFormat="1" ht="12.75" hidden="1" customHeight="1">
      <c r="A83" s="99"/>
      <c r="B83" s="48" t="s">
        <v>529</v>
      </c>
      <c r="C83" s="58" t="s">
        <v>471</v>
      </c>
      <c r="D83" s="46"/>
    </row>
    <row r="84" spans="1:4" s="44" customFormat="1" ht="12.75" hidden="1" customHeight="1">
      <c r="A84" s="99"/>
      <c r="B84" s="48" t="s">
        <v>529</v>
      </c>
      <c r="C84" s="58" t="s">
        <v>128</v>
      </c>
      <c r="D84" s="46"/>
    </row>
    <row r="85" spans="1:4" s="44" customFormat="1" ht="12.75" hidden="1" customHeight="1">
      <c r="A85" s="99"/>
      <c r="B85" s="48" t="s">
        <v>529</v>
      </c>
      <c r="C85" s="58" t="s">
        <v>129</v>
      </c>
      <c r="D85" s="46"/>
    </row>
    <row r="86" spans="1:4" s="44" customFormat="1" ht="12.75" hidden="1" customHeight="1">
      <c r="A86" s="99"/>
      <c r="B86" s="48" t="s">
        <v>529</v>
      </c>
      <c r="C86" s="58" t="s">
        <v>384</v>
      </c>
      <c r="D86" s="46"/>
    </row>
    <row r="87" spans="1:4" s="44" customFormat="1" ht="12.75" hidden="1" customHeight="1">
      <c r="A87" s="99"/>
      <c r="B87" s="48" t="s">
        <v>529</v>
      </c>
      <c r="C87" s="58" t="s">
        <v>385</v>
      </c>
      <c r="D87" s="46"/>
    </row>
    <row r="88" spans="1:4" s="44" customFormat="1" ht="12.75" hidden="1" customHeight="1">
      <c r="A88" s="99"/>
      <c r="B88" s="48" t="s">
        <v>529</v>
      </c>
      <c r="C88" s="58" t="s">
        <v>386</v>
      </c>
      <c r="D88" s="46"/>
    </row>
    <row r="89" spans="1:4" s="44" customFormat="1" ht="12.75" hidden="1" customHeight="1">
      <c r="A89" s="99"/>
      <c r="B89" s="48" t="s">
        <v>529</v>
      </c>
      <c r="C89" s="58" t="s">
        <v>387</v>
      </c>
      <c r="D89" s="46"/>
    </row>
    <row r="90" spans="1:4" s="44" customFormat="1" ht="12.75" hidden="1" customHeight="1">
      <c r="A90" s="99"/>
      <c r="B90" s="48" t="s">
        <v>529</v>
      </c>
      <c r="C90" s="58" t="s">
        <v>388</v>
      </c>
      <c r="D90" s="46"/>
    </row>
    <row r="91" spans="1:4" s="44" customFormat="1" ht="12.75" hidden="1" customHeight="1">
      <c r="A91" s="99"/>
      <c r="B91" s="48" t="s">
        <v>529</v>
      </c>
      <c r="C91" s="58" t="s">
        <v>389</v>
      </c>
      <c r="D91" s="46"/>
    </row>
    <row r="92" spans="1:4" s="44" customFormat="1" ht="12.75" hidden="1" customHeight="1">
      <c r="A92" s="99"/>
      <c r="B92" s="48" t="s">
        <v>529</v>
      </c>
      <c r="C92" s="58" t="s">
        <v>390</v>
      </c>
      <c r="D92" s="46"/>
    </row>
    <row r="93" spans="1:4" s="44" customFormat="1" ht="12.75" hidden="1" customHeight="1">
      <c r="A93" s="99"/>
      <c r="B93" s="48" t="s">
        <v>529</v>
      </c>
      <c r="C93" s="58" t="s">
        <v>269</v>
      </c>
      <c r="D93" s="46"/>
    </row>
    <row r="94" spans="1:4" s="44" customFormat="1" ht="12.75" hidden="1" customHeight="1">
      <c r="A94" s="99"/>
      <c r="B94" s="48" t="s">
        <v>529</v>
      </c>
      <c r="C94" s="58" t="s">
        <v>391</v>
      </c>
      <c r="D94" s="46"/>
    </row>
    <row r="95" spans="1:4" s="44" customFormat="1" ht="12.75" hidden="1" customHeight="1">
      <c r="A95" s="99"/>
      <c r="B95" s="48" t="s">
        <v>529</v>
      </c>
      <c r="C95" s="58" t="s">
        <v>270</v>
      </c>
      <c r="D95" s="46"/>
    </row>
    <row r="96" spans="1:4" s="44" customFormat="1" ht="12.75" hidden="1" customHeight="1">
      <c r="A96" s="99"/>
      <c r="B96" s="48" t="s">
        <v>529</v>
      </c>
      <c r="C96" s="58" t="s">
        <v>392</v>
      </c>
      <c r="D96" s="46"/>
    </row>
    <row r="97" spans="1:4" s="44" customFormat="1" ht="12.75" hidden="1" customHeight="1">
      <c r="A97" s="99"/>
      <c r="B97" s="48" t="s">
        <v>529</v>
      </c>
      <c r="C97" s="58" t="s">
        <v>393</v>
      </c>
      <c r="D97" s="46"/>
    </row>
    <row r="98" spans="1:4" s="44" customFormat="1" ht="12.75" hidden="1" customHeight="1">
      <c r="A98" s="99"/>
      <c r="B98" s="48" t="s">
        <v>529</v>
      </c>
      <c r="C98" s="58" t="s">
        <v>394</v>
      </c>
      <c r="D98" s="46"/>
    </row>
    <row r="99" spans="1:4" s="44" customFormat="1" ht="12.75" hidden="1" customHeight="1">
      <c r="A99" s="99"/>
      <c r="B99" s="48" t="s">
        <v>529</v>
      </c>
      <c r="C99" s="58" t="s">
        <v>395</v>
      </c>
      <c r="D99" s="46"/>
    </row>
    <row r="100" spans="1:4" s="44" customFormat="1" ht="12.75" hidden="1" customHeight="1">
      <c r="A100" s="99"/>
      <c r="B100" s="48" t="s">
        <v>529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529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529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529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529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529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529</v>
      </c>
      <c r="C106" s="58" t="s">
        <v>629</v>
      </c>
      <c r="D106" s="46"/>
    </row>
    <row r="107" spans="1:4" s="44" customFormat="1" ht="12.75" hidden="1" customHeight="1">
      <c r="A107" s="99"/>
      <c r="B107" s="48" t="s">
        <v>529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529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529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529</v>
      </c>
      <c r="C110" s="58" t="s">
        <v>739</v>
      </c>
      <c r="D110" s="46"/>
    </row>
    <row r="111" spans="1:4" s="44" customFormat="1" ht="12.75" hidden="1" customHeight="1">
      <c r="A111" s="99"/>
      <c r="B111" s="48" t="s">
        <v>531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531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531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531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531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531</v>
      </c>
      <c r="C116" s="58" t="s">
        <v>27</v>
      </c>
      <c r="D116" s="46"/>
    </row>
    <row r="117" spans="1:4" s="44" customFormat="1" ht="12.75" hidden="1" customHeight="1">
      <c r="A117" s="99"/>
      <c r="B117" s="48" t="s">
        <v>531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531</v>
      </c>
      <c r="C118" s="58" t="s">
        <v>28</v>
      </c>
      <c r="D118" s="46"/>
    </row>
    <row r="119" spans="1:4" s="44" customFormat="1" ht="12.75" hidden="1" customHeight="1">
      <c r="A119" s="99"/>
      <c r="B119" s="48" t="s">
        <v>531</v>
      </c>
      <c r="C119" s="58" t="s">
        <v>29</v>
      </c>
      <c r="D119" s="46"/>
    </row>
    <row r="120" spans="1:4" s="44" customFormat="1" ht="12.75" hidden="1" customHeight="1">
      <c r="A120" s="99"/>
      <c r="B120" s="48" t="s">
        <v>531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531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531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530</v>
      </c>
      <c r="C123" s="58" t="s">
        <v>30</v>
      </c>
      <c r="D123" s="46"/>
    </row>
    <row r="124" spans="1:4" s="44" customFormat="1" ht="12.75" hidden="1" customHeight="1">
      <c r="A124" s="99"/>
      <c r="B124" s="48" t="s">
        <v>530</v>
      </c>
      <c r="C124" s="58" t="s">
        <v>31</v>
      </c>
      <c r="D124" s="46"/>
    </row>
    <row r="125" spans="1:4" s="44" customFormat="1" ht="12.75" hidden="1" customHeight="1">
      <c r="A125" s="99"/>
      <c r="B125" s="48" t="s">
        <v>530</v>
      </c>
      <c r="C125" s="58" t="s">
        <v>32</v>
      </c>
      <c r="D125" s="46"/>
    </row>
    <row r="126" spans="1:4" s="44" customFormat="1" ht="12.75" hidden="1" customHeight="1">
      <c r="A126" s="99"/>
      <c r="B126" s="48" t="s">
        <v>530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530</v>
      </c>
      <c r="C127" s="58" t="s">
        <v>33</v>
      </c>
      <c r="D127" s="46"/>
    </row>
    <row r="128" spans="1:4" s="44" customFormat="1" ht="12.75" hidden="1" customHeight="1">
      <c r="A128" s="99"/>
      <c r="B128" s="48" t="s">
        <v>530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530</v>
      </c>
      <c r="C129" s="58" t="s">
        <v>34</v>
      </c>
      <c r="D129" s="46"/>
    </row>
    <row r="130" spans="1:4" s="44" customFormat="1" ht="12.75" hidden="1" customHeight="1">
      <c r="A130" s="99"/>
      <c r="B130" s="48" t="s">
        <v>530</v>
      </c>
      <c r="C130" s="58" t="s">
        <v>35</v>
      </c>
      <c r="D130" s="46"/>
    </row>
    <row r="131" spans="1:4" s="44" customFormat="1" ht="12.75" hidden="1" customHeight="1">
      <c r="A131" s="99"/>
      <c r="B131" s="48" t="s">
        <v>530</v>
      </c>
      <c r="C131" s="58" t="s">
        <v>36</v>
      </c>
      <c r="D131" s="46"/>
    </row>
    <row r="132" spans="1:4" s="44" customFormat="1" ht="12.75" hidden="1" customHeight="1">
      <c r="A132" s="99"/>
      <c r="B132" s="48" t="s">
        <v>530</v>
      </c>
      <c r="C132" s="58" t="s">
        <v>37</v>
      </c>
      <c r="D132" s="46"/>
    </row>
    <row r="133" spans="1:4" s="44" customFormat="1" ht="12.75" hidden="1" customHeight="1">
      <c r="A133" s="99"/>
      <c r="B133" s="48" t="s">
        <v>530</v>
      </c>
      <c r="C133" s="58" t="s">
        <v>77</v>
      </c>
      <c r="D133" s="46"/>
    </row>
    <row r="134" spans="1:4" s="44" customFormat="1" ht="12.75" hidden="1" customHeight="1">
      <c r="A134" s="99"/>
      <c r="B134" s="48" t="s">
        <v>530</v>
      </c>
      <c r="C134" s="58" t="s">
        <v>78</v>
      </c>
      <c r="D134" s="46"/>
    </row>
    <row r="135" spans="1:4" s="44" customFormat="1" ht="12.75" hidden="1" customHeight="1">
      <c r="A135" s="99"/>
      <c r="B135" s="48" t="s">
        <v>530</v>
      </c>
      <c r="C135" s="58" t="s">
        <v>79</v>
      </c>
      <c r="D135" s="46"/>
    </row>
    <row r="136" spans="1:4" s="44" customFormat="1" ht="12.75" hidden="1" customHeight="1">
      <c r="A136" s="99"/>
      <c r="B136" s="48" t="s">
        <v>530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527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527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527</v>
      </c>
      <c r="C139" s="58" t="s">
        <v>511</v>
      </c>
      <c r="D139" s="46"/>
    </row>
    <row r="140" spans="1:4" s="44" customFormat="1" ht="12.75" hidden="1" customHeight="1">
      <c r="A140" s="99"/>
      <c r="B140" s="48" t="s">
        <v>527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527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527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527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527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527</v>
      </c>
      <c r="C145" s="58" t="s">
        <v>740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512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513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514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515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516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741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517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518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919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920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705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706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707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708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709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710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711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712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713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714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715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607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716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717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718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742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743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744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719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720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721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722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723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978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979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724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725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726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727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728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729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730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731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732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921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922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923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980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733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734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538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539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540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541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745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924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925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984</v>
      </c>
      <c r="D233" s="46"/>
    </row>
    <row r="234" spans="1:4" s="44" customFormat="1" ht="12.75" hidden="1" customHeight="1">
      <c r="A234" s="101"/>
      <c r="B234" s="100" t="s">
        <v>407</v>
      </c>
      <c r="C234" s="58" t="s">
        <v>542</v>
      </c>
      <c r="D234" s="46"/>
    </row>
    <row r="235" spans="1:4" s="44" customFormat="1" ht="12.75" hidden="1" customHeight="1">
      <c r="A235" s="99"/>
      <c r="B235" s="48" t="s">
        <v>407</v>
      </c>
      <c r="C235" s="58" t="s">
        <v>543</v>
      </c>
      <c r="D235" s="46"/>
    </row>
    <row r="236" spans="1:4" s="44" customFormat="1" ht="12.75" hidden="1" customHeight="1">
      <c r="A236" s="99"/>
      <c r="B236" s="48" t="s">
        <v>407</v>
      </c>
      <c r="C236" s="58" t="s">
        <v>301</v>
      </c>
      <c r="D236" s="46"/>
    </row>
    <row r="237" spans="1:4" s="44" customFormat="1" ht="12.75" hidden="1" customHeight="1">
      <c r="A237" s="99"/>
      <c r="B237" s="48" t="s">
        <v>407</v>
      </c>
      <c r="C237" s="58" t="s">
        <v>544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545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546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547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548</v>
      </c>
      <c r="D241" s="46"/>
    </row>
    <row r="242" spans="1:4" s="44" customFormat="1" ht="12.75" hidden="1" customHeight="1">
      <c r="A242" s="99"/>
      <c r="B242" s="48" t="s">
        <v>407</v>
      </c>
      <c r="C242" s="58" t="s">
        <v>746</v>
      </c>
      <c r="D242" s="46"/>
    </row>
    <row r="243" spans="1:4" s="44" customFormat="1" ht="12.75" hidden="1" customHeight="1">
      <c r="A243" s="99"/>
      <c r="B243" s="102" t="s">
        <v>407</v>
      </c>
      <c r="C243" s="58" t="s">
        <v>926</v>
      </c>
      <c r="D243" s="46"/>
    </row>
    <row r="244" spans="1:4" s="44" customFormat="1" ht="12.75" hidden="1" customHeight="1">
      <c r="A244" s="99"/>
      <c r="B244" s="48" t="s">
        <v>408</v>
      </c>
      <c r="C244" s="58" t="s">
        <v>549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550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551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552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553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554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555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556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557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558</v>
      </c>
      <c r="D253" s="46"/>
    </row>
    <row r="254" spans="1:4" s="44" customFormat="1" ht="12.75" hidden="1" customHeight="1">
      <c r="A254" s="99"/>
      <c r="B254" s="48" t="s">
        <v>408</v>
      </c>
      <c r="C254" s="58" t="s">
        <v>139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140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141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142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143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144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145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146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147</v>
      </c>
      <c r="D262" s="46"/>
    </row>
    <row r="263" spans="1:4" s="44" customFormat="1" ht="12.75" hidden="1" customHeight="1">
      <c r="A263" s="99"/>
      <c r="B263" s="48" t="s">
        <v>408</v>
      </c>
      <c r="C263" s="58" t="s">
        <v>302</v>
      </c>
      <c r="D263" s="46"/>
    </row>
    <row r="264" spans="1:4" s="44" customFormat="1" ht="12.75" hidden="1" customHeight="1">
      <c r="A264" s="99"/>
      <c r="B264" s="48" t="s">
        <v>408</v>
      </c>
      <c r="C264" s="58" t="s">
        <v>148</v>
      </c>
      <c r="D264" s="46"/>
    </row>
    <row r="265" spans="1:4" s="44" customFormat="1" ht="12.75" hidden="1" customHeight="1">
      <c r="A265" s="99"/>
      <c r="B265" s="48" t="s">
        <v>408</v>
      </c>
      <c r="C265" s="58" t="s">
        <v>747</v>
      </c>
      <c r="D265" s="46"/>
    </row>
    <row r="266" spans="1:4" s="44" customFormat="1" ht="12.75" hidden="1" customHeight="1">
      <c r="A266" s="99"/>
      <c r="B266" s="48" t="s">
        <v>408</v>
      </c>
      <c r="C266" s="58" t="s">
        <v>927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928</v>
      </c>
      <c r="D267" s="46"/>
    </row>
    <row r="268" spans="1:4" s="44" customFormat="1" ht="12.75" hidden="1" customHeight="1">
      <c r="A268" s="99"/>
      <c r="B268" s="48" t="s">
        <v>409</v>
      </c>
      <c r="C268" s="58" t="s">
        <v>559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560</v>
      </c>
      <c r="D269" s="46"/>
    </row>
    <row r="270" spans="1:4" s="44" customFormat="1" ht="12.75" hidden="1" customHeight="1">
      <c r="A270" s="99"/>
      <c r="B270" s="48" t="s">
        <v>409</v>
      </c>
      <c r="C270" s="58" t="s">
        <v>303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304</v>
      </c>
      <c r="D271" s="46"/>
    </row>
    <row r="272" spans="1:4" s="44" customFormat="1" ht="12.75" hidden="1" customHeight="1">
      <c r="A272" s="99"/>
      <c r="B272" s="48" t="s">
        <v>409</v>
      </c>
      <c r="C272" s="58" t="s">
        <v>90</v>
      </c>
      <c r="D272" s="46"/>
    </row>
    <row r="273" spans="1:4" s="44" customFormat="1" ht="12.75" hidden="1" customHeight="1">
      <c r="A273" s="99"/>
      <c r="B273" s="48" t="s">
        <v>409</v>
      </c>
      <c r="C273" s="58" t="s">
        <v>318</v>
      </c>
      <c r="D273" s="46"/>
    </row>
    <row r="274" spans="1:4" s="44" customFormat="1" ht="12.75" hidden="1" customHeight="1">
      <c r="A274" s="99"/>
      <c r="B274" s="48" t="s">
        <v>410</v>
      </c>
      <c r="C274" s="58" t="s">
        <v>561</v>
      </c>
      <c r="D274" s="46"/>
    </row>
    <row r="275" spans="1:4" s="44" customFormat="1" ht="12.75" hidden="1" customHeight="1">
      <c r="A275" s="99"/>
      <c r="B275" s="48" t="s">
        <v>410</v>
      </c>
      <c r="C275" s="58" t="s">
        <v>305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306</v>
      </c>
      <c r="D276" s="46"/>
    </row>
    <row r="277" spans="1:4" s="44" customFormat="1" ht="12.75" hidden="1" customHeight="1">
      <c r="A277" s="99"/>
      <c r="B277" s="48" t="s">
        <v>410</v>
      </c>
      <c r="C277" s="58" t="s">
        <v>688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689</v>
      </c>
      <c r="D278" s="46"/>
    </row>
    <row r="279" spans="1:4" s="44" customFormat="1" ht="12.75" hidden="1" customHeight="1">
      <c r="A279" s="99"/>
      <c r="B279" s="48" t="s">
        <v>410</v>
      </c>
      <c r="C279" s="58" t="s">
        <v>91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92</v>
      </c>
      <c r="D280" s="46"/>
    </row>
    <row r="281" spans="1:4" s="44" customFormat="1" ht="12.75" hidden="1" customHeight="1">
      <c r="A281" s="99"/>
      <c r="B281" s="48" t="s">
        <v>532</v>
      </c>
      <c r="C281" s="58" t="s">
        <v>690</v>
      </c>
      <c r="D281" s="46"/>
    </row>
    <row r="282" spans="1:4" s="44" customFormat="1" ht="12.75" hidden="1" customHeight="1">
      <c r="A282" s="99"/>
      <c r="B282" s="48" t="s">
        <v>532</v>
      </c>
      <c r="C282" s="58" t="s">
        <v>307</v>
      </c>
      <c r="D282" s="46"/>
    </row>
    <row r="283" spans="1:4" s="44" customFormat="1" ht="12.75" hidden="1" customHeight="1">
      <c r="A283" s="99"/>
      <c r="B283" s="48" t="s">
        <v>532</v>
      </c>
      <c r="C283" s="58" t="s">
        <v>308</v>
      </c>
      <c r="D283" s="46"/>
    </row>
    <row r="284" spans="1:4" s="44" customFormat="1" ht="12.75" hidden="1" customHeight="1">
      <c r="A284" s="99"/>
      <c r="B284" s="48" t="s">
        <v>532</v>
      </c>
      <c r="C284" s="58" t="s">
        <v>691</v>
      </c>
      <c r="D284" s="46"/>
    </row>
    <row r="285" spans="1:4" s="44" customFormat="1" ht="12.75" hidden="1" customHeight="1">
      <c r="A285" s="99"/>
      <c r="B285" s="48" t="s">
        <v>532</v>
      </c>
      <c r="C285" s="58" t="s">
        <v>692</v>
      </c>
      <c r="D285" s="46"/>
    </row>
    <row r="286" spans="1:4" s="44" customFormat="1" ht="12.75" hidden="1" customHeight="1">
      <c r="A286" s="99"/>
      <c r="B286" s="48" t="s">
        <v>532</v>
      </c>
      <c r="C286" s="58" t="s">
        <v>693</v>
      </c>
      <c r="D286" s="46"/>
    </row>
    <row r="287" spans="1:4" s="44" customFormat="1" ht="12.75" hidden="1" customHeight="1">
      <c r="A287" s="99"/>
      <c r="B287" s="48" t="s">
        <v>532</v>
      </c>
      <c r="C287" s="58" t="s">
        <v>694</v>
      </c>
      <c r="D287" s="46"/>
    </row>
    <row r="288" spans="1:4" s="44" customFormat="1" ht="12.75" hidden="1" customHeight="1">
      <c r="A288" s="99"/>
      <c r="B288" s="48" t="s">
        <v>532</v>
      </c>
      <c r="C288" s="58" t="s">
        <v>695</v>
      </c>
      <c r="D288" s="46"/>
    </row>
    <row r="289" spans="1:4" s="44" customFormat="1" ht="12.75" hidden="1" customHeight="1">
      <c r="A289" s="99"/>
      <c r="B289" s="48" t="s">
        <v>532</v>
      </c>
      <c r="C289" s="58" t="s">
        <v>696</v>
      </c>
      <c r="D289" s="46"/>
    </row>
    <row r="290" spans="1:4" s="44" customFormat="1" ht="12.75" hidden="1" customHeight="1">
      <c r="A290" s="99"/>
      <c r="B290" s="48" t="s">
        <v>341</v>
      </c>
      <c r="C290" s="58" t="s">
        <v>697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698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699</v>
      </c>
      <c r="D292" s="46"/>
    </row>
    <row r="293" spans="1:4" s="44" customFormat="1" ht="12.75" hidden="1" customHeight="1">
      <c r="A293" s="99"/>
      <c r="B293" s="48" t="s">
        <v>341</v>
      </c>
      <c r="C293" s="58" t="s">
        <v>309</v>
      </c>
      <c r="D293" s="46"/>
    </row>
    <row r="294" spans="1:4" s="44" customFormat="1" ht="12.75" hidden="1" customHeight="1">
      <c r="A294" s="99"/>
      <c r="B294" s="48" t="s">
        <v>341</v>
      </c>
      <c r="C294" s="58" t="s">
        <v>700</v>
      </c>
      <c r="D294" s="46"/>
    </row>
    <row r="295" spans="1:4" s="44" customFormat="1" ht="12.75" hidden="1" customHeight="1">
      <c r="A295" s="99"/>
      <c r="B295" s="48" t="s">
        <v>341</v>
      </c>
      <c r="C295" s="58" t="s">
        <v>310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311</v>
      </c>
      <c r="D296" s="46"/>
    </row>
    <row r="297" spans="1:4" s="44" customFormat="1" ht="12.75" hidden="1" customHeight="1">
      <c r="A297" s="99"/>
      <c r="B297" s="48" t="s">
        <v>341</v>
      </c>
      <c r="C297" s="58" t="s">
        <v>701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702</v>
      </c>
      <c r="D298" s="46"/>
    </row>
    <row r="299" spans="1:4" s="44" customFormat="1" ht="12.75" hidden="1" customHeight="1">
      <c r="A299" s="99"/>
      <c r="B299" s="48" t="s">
        <v>341</v>
      </c>
      <c r="C299" s="58" t="s">
        <v>703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704</v>
      </c>
      <c r="D300" s="46"/>
    </row>
    <row r="301" spans="1:4" s="44" customFormat="1" ht="12.75" hidden="1" customHeight="1">
      <c r="A301" s="99"/>
      <c r="B301" s="48" t="s">
        <v>341</v>
      </c>
      <c r="C301" s="58" t="s">
        <v>242</v>
      </c>
      <c r="D301" s="46"/>
    </row>
    <row r="302" spans="1:4" s="44" customFormat="1" ht="12.75" hidden="1" customHeight="1">
      <c r="A302" s="99"/>
      <c r="B302" s="48" t="s">
        <v>341</v>
      </c>
      <c r="C302" s="58" t="s">
        <v>929</v>
      </c>
      <c r="D302" s="46"/>
    </row>
    <row r="303" spans="1:4" s="44" customFormat="1" ht="12.75" hidden="1" customHeight="1">
      <c r="A303" s="99"/>
      <c r="B303" s="48" t="s">
        <v>411</v>
      </c>
      <c r="C303" s="58" t="s">
        <v>243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244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245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246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247</v>
      </c>
      <c r="D307" s="46"/>
    </row>
    <row r="308" spans="1:4" s="44" customFormat="1" ht="12.75" hidden="1" customHeight="1">
      <c r="A308" s="99"/>
      <c r="B308" s="48" t="s">
        <v>411</v>
      </c>
      <c r="C308" s="57" t="s">
        <v>248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249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250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251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252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253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254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255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256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257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258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259</v>
      </c>
      <c r="D319" s="46"/>
    </row>
    <row r="320" spans="1:4" s="44" customFormat="1" ht="12.75" hidden="1" customHeight="1">
      <c r="A320" s="99"/>
      <c r="B320" s="48" t="s">
        <v>412</v>
      </c>
      <c r="C320" s="58" t="s">
        <v>260</v>
      </c>
      <c r="D320" s="46"/>
    </row>
    <row r="321" spans="1:6" s="44" customFormat="1" ht="12.75" hidden="1" customHeight="1">
      <c r="A321" s="99"/>
      <c r="B321" s="48" t="s">
        <v>412</v>
      </c>
      <c r="C321" s="58" t="s">
        <v>152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153</v>
      </c>
    </row>
    <row r="323" spans="1:6" s="44" customFormat="1" ht="12.75" hidden="1" customHeight="1">
      <c r="A323" s="99"/>
      <c r="B323" s="48" t="s">
        <v>412</v>
      </c>
      <c r="C323" s="58" t="s">
        <v>562</v>
      </c>
    </row>
    <row r="324" spans="1:6" s="44" customFormat="1" ht="12.75" hidden="1" customHeight="1">
      <c r="A324" s="99"/>
      <c r="B324" s="48" t="s">
        <v>413</v>
      </c>
      <c r="C324" s="58" t="s">
        <v>563</v>
      </c>
    </row>
    <row r="325" spans="1:6" s="44" customFormat="1" ht="12.75" hidden="1" customHeight="1">
      <c r="A325" s="99"/>
      <c r="B325" s="48" t="s">
        <v>413</v>
      </c>
      <c r="C325" s="58" t="s">
        <v>154</v>
      </c>
    </row>
    <row r="326" spans="1:6" s="44" customFormat="1" ht="12.75" hidden="1" customHeight="1">
      <c r="A326" s="99"/>
      <c r="B326" s="48" t="s">
        <v>342</v>
      </c>
      <c r="C326" s="58" t="s">
        <v>155</v>
      </c>
    </row>
    <row r="327" spans="1:6" ht="12.75" hidden="1" customHeight="1">
      <c r="A327" s="99"/>
      <c r="B327" s="48" t="s">
        <v>342</v>
      </c>
      <c r="C327" s="58" t="s">
        <v>156</v>
      </c>
      <c r="F327" s="44"/>
    </row>
    <row r="328" spans="1:6" ht="12.75" hidden="1" customHeight="1">
      <c r="A328" s="99"/>
      <c r="B328" s="48" t="s">
        <v>342</v>
      </c>
      <c r="C328" s="58" t="s">
        <v>157</v>
      </c>
      <c r="F328" s="44"/>
    </row>
    <row r="329" spans="1:6" ht="12.75" hidden="1" customHeight="1">
      <c r="A329" s="99"/>
      <c r="B329" s="48" t="s">
        <v>342</v>
      </c>
      <c r="C329" s="58" t="s">
        <v>158</v>
      </c>
      <c r="F329" s="44"/>
    </row>
    <row r="330" spans="1:6" ht="12.75" hidden="1" customHeight="1">
      <c r="A330" s="99"/>
      <c r="B330" s="48" t="s">
        <v>342</v>
      </c>
      <c r="C330" s="58" t="s">
        <v>159</v>
      </c>
      <c r="F330" s="44"/>
    </row>
    <row r="331" spans="1:6" ht="12.75" hidden="1" customHeight="1">
      <c r="A331" s="99"/>
      <c r="B331" s="48" t="s">
        <v>342</v>
      </c>
      <c r="C331" s="58" t="s">
        <v>160</v>
      </c>
      <c r="F331" s="44"/>
    </row>
    <row r="332" spans="1:6" hidden="1">
      <c r="A332" s="99"/>
      <c r="B332" s="48" t="s">
        <v>342</v>
      </c>
      <c r="C332" s="58" t="s">
        <v>161</v>
      </c>
      <c r="F332" s="44"/>
    </row>
    <row r="333" spans="1:6" hidden="1">
      <c r="A333" s="99"/>
      <c r="B333" s="48" t="s">
        <v>342</v>
      </c>
      <c r="C333" s="58" t="s">
        <v>162</v>
      </c>
      <c r="F333" s="44"/>
    </row>
    <row r="334" spans="1:6" hidden="1">
      <c r="A334" s="99"/>
      <c r="B334" s="48" t="s">
        <v>342</v>
      </c>
      <c r="C334" s="58" t="s">
        <v>163</v>
      </c>
      <c r="F334" s="44"/>
    </row>
    <row r="335" spans="1:6" hidden="1">
      <c r="A335" s="99"/>
      <c r="B335" s="48" t="s">
        <v>342</v>
      </c>
      <c r="C335" s="58" t="s">
        <v>164</v>
      </c>
      <c r="F335" s="44"/>
    </row>
    <row r="336" spans="1:6" hidden="1">
      <c r="A336" s="99"/>
      <c r="B336" s="48" t="s">
        <v>342</v>
      </c>
      <c r="C336" s="58" t="s">
        <v>165</v>
      </c>
      <c r="F336" s="44"/>
    </row>
    <row r="337" spans="1:6" hidden="1">
      <c r="A337" s="99"/>
      <c r="B337" s="48" t="s">
        <v>342</v>
      </c>
      <c r="C337" s="58" t="s">
        <v>166</v>
      </c>
      <c r="F337" s="44"/>
    </row>
    <row r="338" spans="1:6" hidden="1">
      <c r="A338" s="99"/>
      <c r="B338" s="48" t="s">
        <v>342</v>
      </c>
      <c r="C338" s="58" t="s">
        <v>167</v>
      </c>
      <c r="F338" s="44"/>
    </row>
    <row r="339" spans="1:6" hidden="1">
      <c r="A339" s="99"/>
      <c r="B339" s="48" t="s">
        <v>342</v>
      </c>
      <c r="C339" s="58" t="s">
        <v>168</v>
      </c>
    </row>
    <row r="340" spans="1:6" hidden="1">
      <c r="A340" s="99"/>
      <c r="B340" s="48" t="s">
        <v>342</v>
      </c>
      <c r="C340" s="58" t="s">
        <v>169</v>
      </c>
    </row>
    <row r="341" spans="1:6" hidden="1">
      <c r="A341" s="99"/>
      <c r="B341" s="48" t="s">
        <v>342</v>
      </c>
      <c r="C341" s="58" t="s">
        <v>170</v>
      </c>
    </row>
    <row r="342" spans="1:6" hidden="1">
      <c r="A342" s="99"/>
      <c r="B342" s="48" t="s">
        <v>342</v>
      </c>
      <c r="C342" s="58" t="s">
        <v>172</v>
      </c>
    </row>
    <row r="343" spans="1:6" hidden="1">
      <c r="A343" s="99"/>
      <c r="B343" s="48" t="s">
        <v>342</v>
      </c>
      <c r="C343" s="58" t="s">
        <v>173</v>
      </c>
    </row>
    <row r="344" spans="1:6" hidden="1">
      <c r="A344" s="99"/>
      <c r="B344" s="48" t="s">
        <v>342</v>
      </c>
      <c r="C344" s="58" t="s">
        <v>174</v>
      </c>
    </row>
    <row r="345" spans="1:6" hidden="1">
      <c r="A345" s="99"/>
      <c r="B345" s="48" t="s">
        <v>342</v>
      </c>
      <c r="C345" s="58" t="s">
        <v>175</v>
      </c>
    </row>
    <row r="346" spans="1:6" hidden="1">
      <c r="A346" s="99"/>
      <c r="B346" s="48" t="s">
        <v>342</v>
      </c>
      <c r="C346" s="58" t="s">
        <v>176</v>
      </c>
    </row>
    <row r="347" spans="1:6" hidden="1">
      <c r="A347" s="99"/>
      <c r="B347" s="48" t="s">
        <v>342</v>
      </c>
      <c r="C347" s="58" t="s">
        <v>177</v>
      </c>
    </row>
    <row r="348" spans="1:6" hidden="1">
      <c r="A348" s="99"/>
      <c r="B348" s="48" t="s">
        <v>342</v>
      </c>
      <c r="C348" s="58" t="s">
        <v>178</v>
      </c>
    </row>
    <row r="349" spans="1:6" hidden="1">
      <c r="A349" s="99"/>
      <c r="B349" s="48" t="s">
        <v>342</v>
      </c>
      <c r="C349" s="58" t="s">
        <v>564</v>
      </c>
    </row>
    <row r="350" spans="1:6" hidden="1">
      <c r="A350" s="99"/>
      <c r="B350" s="48" t="s">
        <v>342</v>
      </c>
      <c r="C350" s="58" t="s">
        <v>179</v>
      </c>
    </row>
    <row r="351" spans="1:6" hidden="1">
      <c r="A351" s="99"/>
      <c r="B351" s="48" t="s">
        <v>342</v>
      </c>
      <c r="C351" s="58" t="s">
        <v>180</v>
      </c>
    </row>
    <row r="352" spans="1:6" hidden="1">
      <c r="A352" s="99"/>
      <c r="B352" s="48" t="s">
        <v>342</v>
      </c>
      <c r="C352" s="58" t="s">
        <v>228</v>
      </c>
    </row>
    <row r="353" spans="1:3" hidden="1">
      <c r="A353" s="99"/>
      <c r="B353" s="48" t="s">
        <v>342</v>
      </c>
      <c r="C353" s="58" t="s">
        <v>229</v>
      </c>
    </row>
    <row r="354" spans="1:3" hidden="1">
      <c r="A354" s="99"/>
      <c r="B354" s="48" t="s">
        <v>342</v>
      </c>
      <c r="C354" s="58" t="s">
        <v>230</v>
      </c>
    </row>
    <row r="355" spans="1:3" hidden="1">
      <c r="A355" s="99"/>
      <c r="B355" s="48" t="s">
        <v>342</v>
      </c>
      <c r="C355" s="58" t="s">
        <v>231</v>
      </c>
    </row>
    <row r="356" spans="1:3" hidden="1">
      <c r="A356" s="99"/>
      <c r="B356" s="48" t="s">
        <v>342</v>
      </c>
      <c r="C356" s="58" t="s">
        <v>232</v>
      </c>
    </row>
    <row r="357" spans="1:3" hidden="1">
      <c r="A357" s="99"/>
      <c r="B357" s="48" t="s">
        <v>342</v>
      </c>
      <c r="C357" s="58" t="s">
        <v>233</v>
      </c>
    </row>
    <row r="358" spans="1:3" hidden="1">
      <c r="A358" s="99"/>
      <c r="B358" s="48" t="s">
        <v>342</v>
      </c>
      <c r="C358" s="58" t="s">
        <v>234</v>
      </c>
    </row>
    <row r="359" spans="1:3" hidden="1">
      <c r="A359" s="99"/>
      <c r="B359" s="48" t="s">
        <v>342</v>
      </c>
      <c r="C359" s="58" t="s">
        <v>235</v>
      </c>
    </row>
    <row r="360" spans="1:3" hidden="1">
      <c r="A360" s="103"/>
      <c r="B360" s="48" t="s">
        <v>342</v>
      </c>
      <c r="C360" s="58" t="s">
        <v>236</v>
      </c>
    </row>
    <row r="361" spans="1:3" hidden="1">
      <c r="A361" s="103"/>
      <c r="B361" s="48" t="s">
        <v>342</v>
      </c>
      <c r="C361" s="58" t="s">
        <v>237</v>
      </c>
    </row>
    <row r="362" spans="1:3" hidden="1">
      <c r="A362" s="103"/>
      <c r="B362" s="48" t="s">
        <v>342</v>
      </c>
      <c r="C362" s="58" t="s">
        <v>238</v>
      </c>
    </row>
    <row r="363" spans="1:3" hidden="1">
      <c r="A363" s="103"/>
      <c r="B363" s="48" t="s">
        <v>342</v>
      </c>
      <c r="C363" s="58" t="s">
        <v>608</v>
      </c>
    </row>
    <row r="364" spans="1:3" hidden="1">
      <c r="A364" s="103"/>
      <c r="B364" s="48" t="s">
        <v>342</v>
      </c>
      <c r="C364" s="58" t="s">
        <v>609</v>
      </c>
    </row>
    <row r="365" spans="1:3" hidden="1">
      <c r="B365" s="48" t="s">
        <v>342</v>
      </c>
      <c r="C365" s="58" t="s">
        <v>610</v>
      </c>
    </row>
    <row r="366" spans="1:3" hidden="1">
      <c r="B366" s="48" t="s">
        <v>342</v>
      </c>
      <c r="C366" s="58" t="s">
        <v>611</v>
      </c>
    </row>
    <row r="367" spans="1:3" hidden="1">
      <c r="B367" s="48" t="s">
        <v>342</v>
      </c>
      <c r="C367" s="58" t="s">
        <v>612</v>
      </c>
    </row>
    <row r="368" spans="1:3" hidden="1">
      <c r="B368" s="48" t="s">
        <v>342</v>
      </c>
      <c r="C368" s="58" t="s">
        <v>613</v>
      </c>
    </row>
    <row r="369" spans="2:3" hidden="1">
      <c r="B369" s="48" t="s">
        <v>342</v>
      </c>
      <c r="C369" s="58" t="s">
        <v>614</v>
      </c>
    </row>
    <row r="370" spans="2:3" hidden="1">
      <c r="B370" s="48" t="s">
        <v>342</v>
      </c>
      <c r="C370" s="58" t="s">
        <v>615</v>
      </c>
    </row>
    <row r="371" spans="2:3" hidden="1">
      <c r="B371" s="48" t="s">
        <v>342</v>
      </c>
      <c r="C371" s="58" t="s">
        <v>616</v>
      </c>
    </row>
    <row r="372" spans="2:3" hidden="1">
      <c r="B372" s="48" t="s">
        <v>342</v>
      </c>
      <c r="C372" s="58" t="s">
        <v>617</v>
      </c>
    </row>
    <row r="373" spans="2:3" hidden="1">
      <c r="B373" s="48" t="s">
        <v>342</v>
      </c>
      <c r="C373" s="58" t="s">
        <v>618</v>
      </c>
    </row>
    <row r="374" spans="2:3" hidden="1">
      <c r="B374" s="59" t="s">
        <v>342</v>
      </c>
      <c r="C374" s="58" t="s">
        <v>619</v>
      </c>
    </row>
    <row r="375" spans="2:3" hidden="1">
      <c r="B375" s="59" t="s">
        <v>342</v>
      </c>
      <c r="C375" s="58" t="s">
        <v>565</v>
      </c>
    </row>
    <row r="376" spans="2:3" hidden="1">
      <c r="B376" s="59" t="s">
        <v>342</v>
      </c>
      <c r="C376" s="58" t="s">
        <v>566</v>
      </c>
    </row>
    <row r="377" spans="2:3" hidden="1">
      <c r="B377" s="59">
        <v>30</v>
      </c>
      <c r="C377" s="58" t="s">
        <v>981</v>
      </c>
    </row>
    <row r="378" spans="2:3" hidden="1">
      <c r="B378" s="59" t="s">
        <v>342</v>
      </c>
      <c r="C378" s="58" t="s">
        <v>567</v>
      </c>
    </row>
    <row r="379" spans="2:3" hidden="1">
      <c r="B379" s="59" t="s">
        <v>342</v>
      </c>
      <c r="C379" s="58" t="s">
        <v>132</v>
      </c>
    </row>
    <row r="380" spans="2:3" hidden="1">
      <c r="B380" s="59" t="s">
        <v>343</v>
      </c>
      <c r="C380" s="58" t="s">
        <v>620</v>
      </c>
    </row>
    <row r="381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0" r:id="rId4" name="CommandButton15">
          <controlPr defaultSize="0" autoLine="0" r:id="rId5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4" name="CommandButton15"/>
      </mc:Fallback>
    </mc:AlternateContent>
    <mc:AlternateContent xmlns:mc="http://schemas.openxmlformats.org/markup-compatibility/2006">
      <mc:Choice Requires="x14">
        <control shapeId="3168" r:id="rId6" name="CommandButton16">
          <controlPr locked="0" defaultSize="0" autoLine="0" r:id="rId7">
            <anchor moveWithCells="1">
              <from>
                <xdr:col>3</xdr:col>
                <xdr:colOff>638175</xdr:colOff>
                <xdr:row>18</xdr:row>
                <xdr:rowOff>142875</xdr:rowOff>
              </from>
              <to>
                <xdr:col>4</xdr:col>
                <xdr:colOff>466725</xdr:colOff>
                <xdr:row>20</xdr:row>
                <xdr:rowOff>152400</xdr:rowOff>
              </to>
            </anchor>
          </controlPr>
        </control>
      </mc:Choice>
      <mc:Fallback>
        <control shapeId="3168" r:id="rId6" name="CommandButton16"/>
      </mc:Fallback>
    </mc:AlternateContent>
    <mc:AlternateContent xmlns:mc="http://schemas.openxmlformats.org/markup-compatibility/2006">
      <mc:Choice Requires="x14">
        <control shapeId="3166" r:id="rId8" name="CommandButton14">
          <controlPr defaultSize="0" autoLine="0" r:id="rId9">
            <anchor moveWithCells="1">
              <from>
                <xdr:col>3</xdr:col>
                <xdr:colOff>638175</xdr:colOff>
                <xdr:row>21</xdr:row>
                <xdr:rowOff>76200</xdr:rowOff>
              </from>
              <to>
                <xdr:col>4</xdr:col>
                <xdr:colOff>457200</xdr:colOff>
                <xdr:row>23</xdr:row>
                <xdr:rowOff>76200</xdr:rowOff>
              </to>
            </anchor>
          </controlPr>
        </control>
      </mc:Choice>
      <mc:Fallback>
        <control shapeId="3166" r:id="rId8" name="CommandButton14"/>
      </mc:Fallback>
    </mc:AlternateContent>
    <mc:AlternateContent xmlns:mc="http://schemas.openxmlformats.org/markup-compatibility/2006">
      <mc:Choice Requires="x14">
        <control shapeId="3165" r:id="rId10" name="CommandButton13">
          <controlPr defaultSize="0" autoLine="0" r:id="rId11">
            <anchor moveWithCells="1">
              <from>
                <xdr:col>3</xdr:col>
                <xdr:colOff>638175</xdr:colOff>
                <xdr:row>16</xdr:row>
                <xdr:rowOff>171450</xdr:rowOff>
              </from>
              <to>
                <xdr:col>4</xdr:col>
                <xdr:colOff>457200</xdr:colOff>
                <xdr:row>18</xdr:row>
                <xdr:rowOff>47625</xdr:rowOff>
              </to>
            </anchor>
          </controlPr>
        </control>
      </mc:Choice>
      <mc:Fallback>
        <control shapeId="3165" r:id="rId10" name="CommandButton13"/>
      </mc:Fallback>
    </mc:AlternateContent>
    <mc:AlternateContent xmlns:mc="http://schemas.openxmlformats.org/markup-compatibility/2006">
      <mc:Choice Requires="x14">
        <control shapeId="3164" r:id="rId12" name="CommandButton12">
          <controlPr defaultSize="0" autoLine="0" r:id="rId13">
            <anchor moveWithCells="1">
              <from>
                <xdr:col>2</xdr:col>
                <xdr:colOff>923925</xdr:colOff>
                <xdr:row>21</xdr:row>
                <xdr:rowOff>104775</xdr:rowOff>
              </from>
              <to>
                <xdr:col>3</xdr:col>
                <xdr:colOff>285750</xdr:colOff>
                <xdr:row>23</xdr:row>
                <xdr:rowOff>104775</xdr:rowOff>
              </to>
            </anchor>
          </controlPr>
        </control>
      </mc:Choice>
      <mc:Fallback>
        <control shapeId="3164" r:id="rId12" name="CommandButton12"/>
      </mc:Fallback>
    </mc:AlternateContent>
    <mc:AlternateContent xmlns:mc="http://schemas.openxmlformats.org/markup-compatibility/2006">
      <mc:Choice Requires="x14">
        <control shapeId="3161" r:id="rId14" name="CommandButton8">
          <controlPr defaultSize="0" autoLine="0" r:id="rId15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14" name="CommandButton8"/>
      </mc:Fallback>
    </mc:AlternateContent>
    <mc:AlternateContent xmlns:mc="http://schemas.openxmlformats.org/markup-compatibility/2006">
      <mc:Choice Requires="x14">
        <control shapeId="3135" r:id="rId16" name="Label8">
          <controlPr defaultSize="0" autoLine="0" r:id="rId1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16" name="Label8"/>
      </mc:Fallback>
    </mc:AlternateContent>
    <mc:AlternateContent xmlns:mc="http://schemas.openxmlformats.org/markup-compatibility/2006">
      <mc:Choice Requires="x14">
        <control shapeId="3134" r:id="rId18" name="Label7">
          <controlPr defaultSize="0" autoLine="0" r:id="rId19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18" name="Label7"/>
      </mc:Fallback>
    </mc:AlternateContent>
    <mc:AlternateContent xmlns:mc="http://schemas.openxmlformats.org/markup-compatibility/2006">
      <mc:Choice Requires="x14">
        <control shapeId="3133" r:id="rId20" name="Label6">
          <controlPr defaultSize="0" autoLine="0" r:id="rId21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0" name="Label6"/>
      </mc:Fallback>
    </mc:AlternateContent>
    <mc:AlternateContent xmlns:mc="http://schemas.openxmlformats.org/markup-compatibility/2006">
      <mc:Choice Requires="x14">
        <control shapeId="3132" r:id="rId22" name="Label5">
          <controlPr defaultSize="0" autoLine="0" r:id="rId23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2" name="Label5"/>
      </mc:Fallback>
    </mc:AlternateContent>
    <mc:AlternateContent xmlns:mc="http://schemas.openxmlformats.org/markup-compatibility/2006">
      <mc:Choice Requires="x14">
        <control shapeId="3130" r:id="rId24" name="Label4">
          <controlPr defaultSize="0" autoLine="0" r:id="rId25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24" name="Label4"/>
      </mc:Fallback>
    </mc:AlternateContent>
    <mc:AlternateContent xmlns:mc="http://schemas.openxmlformats.org/markup-compatibility/2006">
      <mc:Choice Requires="x14">
        <control shapeId="3084" r:id="rId26" name="Label3">
          <controlPr defaultSize="0" autoLine="0" r:id="rId2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26" name="Label3"/>
      </mc:Fallback>
    </mc:AlternateContent>
    <mc:AlternateContent xmlns:mc="http://schemas.openxmlformats.org/markup-compatibility/2006">
      <mc:Choice Requires="x14">
        <control shapeId="3083" r:id="rId28" name="ComboBox4">
          <controlPr locked="0" defaultSize="0" autoLine="0" linkedCell="D29" listFillRange="D30:D35" r:id="rId29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28" name="ComboBox4"/>
      </mc:Fallback>
    </mc:AlternateContent>
    <mc:AlternateContent xmlns:mc="http://schemas.openxmlformats.org/markup-compatibility/2006">
      <mc:Choice Requires="x14">
        <control shapeId="3082" r:id="rId30" name="ComboBox3">
          <controlPr locked="0" defaultSize="0" autoLine="0" linkedCell="A29" listFillRange="A30:A58" r:id="rId31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0" name="ComboBox3"/>
      </mc:Fallback>
    </mc:AlternateContent>
    <mc:AlternateContent xmlns:mc="http://schemas.openxmlformats.org/markup-compatibility/2006">
      <mc:Choice Requires="x14">
        <control shapeId="3081" r:id="rId32" name="CommandButton5">
          <controlPr locked="0" defaultSize="0" autoLine="0" r:id="rId33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32" name="CommandButton5"/>
      </mc:Fallback>
    </mc:AlternateContent>
    <mc:AlternateContent xmlns:mc="http://schemas.openxmlformats.org/markup-compatibility/2006">
      <mc:Choice Requires="x14">
        <control shapeId="3080" r:id="rId34" name="CommandButton4">
          <controlPr locked="0" defaultSize="0" autoLine="0" r:id="rId35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34" name="CommandButton4"/>
      </mc:Fallback>
    </mc:AlternateContent>
    <mc:AlternateContent xmlns:mc="http://schemas.openxmlformats.org/markup-compatibility/2006">
      <mc:Choice Requires="x14">
        <control shapeId="3074" r:id="rId36" name="Label2">
          <controlPr defaultSize="0" autoLine="0" r:id="rId3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36" name="Label2"/>
      </mc:Fallback>
    </mc:AlternateContent>
    <mc:AlternateContent xmlns:mc="http://schemas.openxmlformats.org/markup-compatibility/2006">
      <mc:Choice Requires="x14">
        <control shapeId="3073" r:id="rId38" name="Label1">
          <controlPr defaultSize="0" autoLine="0" r:id="rId39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38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abSelected="1" zoomScale="90" zoomScaleNormal="90" zoomScaleSheetLayoutView="100" workbookViewId="0">
      <selection activeCell="D136" sqref="D136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656</v>
      </c>
      <c r="B7" s="6"/>
      <c r="C7" s="146"/>
      <c r="D7" s="7"/>
      <c r="E7" s="7"/>
    </row>
    <row r="8" spans="1:11" ht="27.75" customHeight="1">
      <c r="A8" s="38" t="str">
        <f>NazivKorisnika</f>
        <v>ЗДРАВСТВЕНИ ЦЕНТАР ЗАЈЕЧАР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ЗАЈЕЧАР, РАСАДНИЧКА ББ</v>
      </c>
      <c r="B9" s="6"/>
      <c r="C9" s="147"/>
      <c r="D9" s="3" t="str">
        <f xml:space="preserve"> "Матични број:   " &amp; MaticniBroj</f>
        <v>Матични број:   07201885</v>
      </c>
      <c r="E9" s="8"/>
    </row>
    <row r="10" spans="1:11" ht="31.5" customHeight="1">
      <c r="A10" s="2" t="str">
        <f>"ПИБ:   " &amp; PIB</f>
        <v>ПИБ:   101329997</v>
      </c>
      <c r="B10" s="6"/>
      <c r="C10" s="147"/>
      <c r="D10" s="4" t="str">
        <f>"Број подрачуна:  " &amp; BrojPodracuna</f>
        <v>Број подрачуна:  840-334661-95</v>
      </c>
      <c r="E10" s="8"/>
    </row>
    <row r="11" spans="1:11" ht="36.75" customHeight="1">
      <c r="A11" s="2" t="s">
        <v>657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1011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295" t="s">
        <v>533</v>
      </c>
      <c r="B18" s="289" t="s">
        <v>534</v>
      </c>
      <c r="C18" s="289" t="s">
        <v>535</v>
      </c>
      <c r="D18" s="289" t="s">
        <v>907</v>
      </c>
      <c r="E18" s="289" t="s">
        <v>457</v>
      </c>
      <c r="F18" s="289"/>
      <c r="G18" s="289"/>
      <c r="H18" s="289"/>
      <c r="I18" s="289"/>
      <c r="J18" s="289"/>
      <c r="K18" s="290"/>
    </row>
    <row r="19" spans="1:11">
      <c r="A19" s="296"/>
      <c r="B19" s="283"/>
      <c r="C19" s="299"/>
      <c r="D19" s="283"/>
      <c r="E19" s="294" t="s">
        <v>415</v>
      </c>
      <c r="F19" s="283" t="s">
        <v>910</v>
      </c>
      <c r="G19" s="283"/>
      <c r="H19" s="283"/>
      <c r="I19" s="283"/>
      <c r="J19" s="283" t="s">
        <v>909</v>
      </c>
      <c r="K19" s="285" t="s">
        <v>63</v>
      </c>
    </row>
    <row r="20" spans="1:11" ht="25.5">
      <c r="A20" s="296"/>
      <c r="B20" s="283"/>
      <c r="C20" s="299"/>
      <c r="D20" s="283"/>
      <c r="E20" s="294"/>
      <c r="F20" s="15" t="s">
        <v>458</v>
      </c>
      <c r="G20" s="15" t="s">
        <v>459</v>
      </c>
      <c r="H20" s="15" t="s">
        <v>908</v>
      </c>
      <c r="I20" s="15" t="s">
        <v>62</v>
      </c>
      <c r="J20" s="283"/>
      <c r="K20" s="285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758</v>
      </c>
      <c r="D22" s="20">
        <f>D23+D147</f>
        <v>1522654</v>
      </c>
      <c r="E22" s="20">
        <f t="shared" ref="E22:E57" si="0">SUM(F22:K22)</f>
        <v>722041</v>
      </c>
      <c r="F22" s="20">
        <f t="shared" ref="F22:K22" si="1">F23+F147</f>
        <v>3030</v>
      </c>
      <c r="G22" s="20">
        <f t="shared" si="1"/>
        <v>0</v>
      </c>
      <c r="H22" s="20">
        <f t="shared" si="1"/>
        <v>2011</v>
      </c>
      <c r="I22" s="20">
        <f t="shared" si="1"/>
        <v>708968</v>
      </c>
      <c r="J22" s="20">
        <f t="shared" si="1"/>
        <v>280</v>
      </c>
      <c r="K22" s="21">
        <f t="shared" si="1"/>
        <v>7752</v>
      </c>
    </row>
    <row r="23" spans="1:11" ht="25.5">
      <c r="A23" s="19">
        <v>5002</v>
      </c>
      <c r="B23" s="15">
        <v>700000</v>
      </c>
      <c r="C23" s="149" t="s">
        <v>759</v>
      </c>
      <c r="D23" s="20">
        <f>D24+D76+D90+D102+D131+D136+D140</f>
        <v>1522574</v>
      </c>
      <c r="E23" s="20">
        <f t="shared" si="0"/>
        <v>721980</v>
      </c>
      <c r="F23" s="20">
        <f t="shared" ref="F23:K23" si="2">F24+F76+F90+F102+F131+F136+F140</f>
        <v>3030</v>
      </c>
      <c r="G23" s="20">
        <f t="shared" si="2"/>
        <v>0</v>
      </c>
      <c r="H23" s="20">
        <f t="shared" si="2"/>
        <v>2011</v>
      </c>
      <c r="I23" s="20">
        <f t="shared" si="2"/>
        <v>708968</v>
      </c>
      <c r="J23" s="20">
        <f t="shared" si="2"/>
        <v>280</v>
      </c>
      <c r="K23" s="21">
        <f t="shared" si="2"/>
        <v>7691</v>
      </c>
    </row>
    <row r="24" spans="1:11" ht="25.5">
      <c r="A24" s="136">
        <v>5003</v>
      </c>
      <c r="B24" s="15">
        <v>710000</v>
      </c>
      <c r="C24" s="149" t="s">
        <v>584</v>
      </c>
      <c r="D24" s="268">
        <f>D25+D33+D35+D42+D48+D55+D58+D69</f>
        <v>0</v>
      </c>
      <c r="E24" s="268">
        <f t="shared" si="0"/>
        <v>0</v>
      </c>
      <c r="F24" s="268">
        <f t="shared" ref="F24:K24" si="3">F25+F33+F35+F42+F48+F55+F58+F69</f>
        <v>0</v>
      </c>
      <c r="G24" s="268">
        <f t="shared" si="3"/>
        <v>0</v>
      </c>
      <c r="H24" s="268">
        <f t="shared" si="3"/>
        <v>0</v>
      </c>
      <c r="I24" s="268">
        <f t="shared" si="3"/>
        <v>0</v>
      </c>
      <c r="J24" s="268">
        <f t="shared" si="3"/>
        <v>0</v>
      </c>
      <c r="K24" s="269">
        <f t="shared" si="3"/>
        <v>0</v>
      </c>
    </row>
    <row r="25" spans="1:11" ht="25.5">
      <c r="A25" s="136">
        <v>5004</v>
      </c>
      <c r="B25" s="15">
        <v>711000</v>
      </c>
      <c r="C25" s="149" t="s">
        <v>585</v>
      </c>
      <c r="D25" s="268">
        <f>SUM(D26:D32)</f>
        <v>0</v>
      </c>
      <c r="E25" s="268">
        <f t="shared" si="0"/>
        <v>0</v>
      </c>
      <c r="F25" s="268">
        <f t="shared" ref="F25:K25" si="4">SUM(F26:F32)</f>
        <v>0</v>
      </c>
      <c r="G25" s="268">
        <f t="shared" si="4"/>
        <v>0</v>
      </c>
      <c r="H25" s="268">
        <f t="shared" si="4"/>
        <v>0</v>
      </c>
      <c r="I25" s="268">
        <f t="shared" si="4"/>
        <v>0</v>
      </c>
      <c r="J25" s="268">
        <f t="shared" si="4"/>
        <v>0</v>
      </c>
      <c r="K25" s="269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70"/>
      <c r="E26" s="270">
        <f t="shared" si="0"/>
        <v>0</v>
      </c>
      <c r="F26" s="270"/>
      <c r="G26" s="270"/>
      <c r="H26" s="270"/>
      <c r="I26" s="270"/>
      <c r="J26" s="270"/>
      <c r="K26" s="271"/>
    </row>
    <row r="27" spans="1:11">
      <c r="A27" s="291" t="s">
        <v>533</v>
      </c>
      <c r="B27" s="292" t="s">
        <v>534</v>
      </c>
      <c r="C27" s="293" t="s">
        <v>535</v>
      </c>
      <c r="D27" s="283" t="s">
        <v>907</v>
      </c>
      <c r="E27" s="283" t="s">
        <v>457</v>
      </c>
      <c r="F27" s="283"/>
      <c r="G27" s="283"/>
      <c r="H27" s="283"/>
      <c r="I27" s="283"/>
      <c r="J27" s="283"/>
      <c r="K27" s="285"/>
    </row>
    <row r="28" spans="1:11">
      <c r="A28" s="291"/>
      <c r="B28" s="292"/>
      <c r="C28" s="293"/>
      <c r="D28" s="283"/>
      <c r="E28" s="294" t="s">
        <v>415</v>
      </c>
      <c r="F28" s="283" t="s">
        <v>910</v>
      </c>
      <c r="G28" s="283"/>
      <c r="H28" s="283"/>
      <c r="I28" s="283"/>
      <c r="J28" s="283" t="s">
        <v>909</v>
      </c>
      <c r="K28" s="285" t="s">
        <v>63</v>
      </c>
    </row>
    <row r="29" spans="1:11" ht="25.5">
      <c r="A29" s="291"/>
      <c r="B29" s="292"/>
      <c r="C29" s="293"/>
      <c r="D29" s="283"/>
      <c r="E29" s="294"/>
      <c r="F29" s="15" t="s">
        <v>458</v>
      </c>
      <c r="G29" s="15" t="s">
        <v>459</v>
      </c>
      <c r="H29" s="15" t="s">
        <v>908</v>
      </c>
      <c r="I29" s="15" t="s">
        <v>62</v>
      </c>
      <c r="J29" s="283"/>
      <c r="K29" s="285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72"/>
      <c r="E31" s="272">
        <f t="shared" si="0"/>
        <v>0</v>
      </c>
      <c r="F31" s="272"/>
      <c r="G31" s="272"/>
      <c r="H31" s="272"/>
      <c r="I31" s="272"/>
      <c r="J31" s="272"/>
      <c r="K31" s="273"/>
    </row>
    <row r="32" spans="1:11" ht="25.5">
      <c r="A32" s="152">
        <v>5007</v>
      </c>
      <c r="B32" s="141">
        <v>711300</v>
      </c>
      <c r="C32" s="150" t="s">
        <v>650</v>
      </c>
      <c r="D32" s="272"/>
      <c r="E32" s="272">
        <f t="shared" si="0"/>
        <v>0</v>
      </c>
      <c r="F32" s="272"/>
      <c r="G32" s="272"/>
      <c r="H32" s="272"/>
      <c r="I32" s="272"/>
      <c r="J32" s="272"/>
      <c r="K32" s="273"/>
    </row>
    <row r="33" spans="1:11" ht="15.75" customHeight="1">
      <c r="A33" s="136">
        <v>5008</v>
      </c>
      <c r="B33" s="15">
        <v>712000</v>
      </c>
      <c r="C33" s="149" t="s">
        <v>586</v>
      </c>
      <c r="D33" s="268">
        <f>D34</f>
        <v>0</v>
      </c>
      <c r="E33" s="268">
        <f t="shared" si="0"/>
        <v>0</v>
      </c>
      <c r="F33" s="268">
        <f t="shared" ref="F33:K33" si="5">F34</f>
        <v>0</v>
      </c>
      <c r="G33" s="268">
        <f t="shared" si="5"/>
        <v>0</v>
      </c>
      <c r="H33" s="268">
        <f t="shared" si="5"/>
        <v>0</v>
      </c>
      <c r="I33" s="268">
        <f t="shared" si="5"/>
        <v>0</v>
      </c>
      <c r="J33" s="268">
        <f t="shared" si="5"/>
        <v>0</v>
      </c>
      <c r="K33" s="269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72"/>
      <c r="E34" s="272">
        <f t="shared" si="0"/>
        <v>0</v>
      </c>
      <c r="F34" s="272"/>
      <c r="G34" s="272"/>
      <c r="H34" s="272"/>
      <c r="I34" s="272"/>
      <c r="J34" s="272"/>
      <c r="K34" s="273"/>
    </row>
    <row r="35" spans="1:11" ht="15.75" customHeight="1">
      <c r="A35" s="136">
        <v>5010</v>
      </c>
      <c r="B35" s="15">
        <v>713000</v>
      </c>
      <c r="C35" s="149" t="s">
        <v>587</v>
      </c>
      <c r="D35" s="268">
        <f>SUM(D36:D41)</f>
        <v>0</v>
      </c>
      <c r="E35" s="268">
        <f t="shared" si="0"/>
        <v>0</v>
      </c>
      <c r="F35" s="268">
        <f t="shared" ref="F35:K35" si="6">SUM(F36:F41)</f>
        <v>0</v>
      </c>
      <c r="G35" s="268">
        <f t="shared" si="6"/>
        <v>0</v>
      </c>
      <c r="H35" s="268">
        <f t="shared" si="6"/>
        <v>0</v>
      </c>
      <c r="I35" s="268">
        <f t="shared" si="6"/>
        <v>0</v>
      </c>
      <c r="J35" s="268">
        <f t="shared" si="6"/>
        <v>0</v>
      </c>
      <c r="K35" s="269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659</v>
      </c>
      <c r="D36" s="272"/>
      <c r="E36" s="272">
        <f t="shared" si="0"/>
        <v>0</v>
      </c>
      <c r="F36" s="272"/>
      <c r="G36" s="272"/>
      <c r="H36" s="272"/>
      <c r="I36" s="272"/>
      <c r="J36" s="272"/>
      <c r="K36" s="273"/>
    </row>
    <row r="37" spans="1:11" ht="15.75" customHeight="1">
      <c r="A37" s="152">
        <v>5012</v>
      </c>
      <c r="B37" s="141">
        <v>713200</v>
      </c>
      <c r="C37" s="150" t="s">
        <v>660</v>
      </c>
      <c r="D37" s="272"/>
      <c r="E37" s="272">
        <f t="shared" si="0"/>
        <v>0</v>
      </c>
      <c r="F37" s="272"/>
      <c r="G37" s="272"/>
      <c r="H37" s="272"/>
      <c r="I37" s="272"/>
      <c r="J37" s="272"/>
      <c r="K37" s="273"/>
    </row>
    <row r="38" spans="1:11" ht="15.75" customHeight="1">
      <c r="A38" s="152">
        <v>5013</v>
      </c>
      <c r="B38" s="141">
        <v>713300</v>
      </c>
      <c r="C38" s="150" t="s">
        <v>661</v>
      </c>
      <c r="D38" s="272"/>
      <c r="E38" s="272">
        <f t="shared" si="0"/>
        <v>0</v>
      </c>
      <c r="F38" s="272"/>
      <c r="G38" s="272"/>
      <c r="H38" s="272"/>
      <c r="I38" s="272"/>
      <c r="J38" s="272"/>
      <c r="K38" s="273"/>
    </row>
    <row r="39" spans="1:11" ht="15.75" customHeight="1">
      <c r="A39" s="152">
        <v>5014</v>
      </c>
      <c r="B39" s="141">
        <v>713400</v>
      </c>
      <c r="C39" s="150" t="s">
        <v>662</v>
      </c>
      <c r="D39" s="272"/>
      <c r="E39" s="272">
        <f t="shared" si="0"/>
        <v>0</v>
      </c>
      <c r="F39" s="272"/>
      <c r="G39" s="272"/>
      <c r="H39" s="272"/>
      <c r="I39" s="272"/>
      <c r="J39" s="272"/>
      <c r="K39" s="273"/>
    </row>
    <row r="40" spans="1:11" ht="15.75" customHeight="1">
      <c r="A40" s="152">
        <v>5015</v>
      </c>
      <c r="B40" s="141">
        <v>713500</v>
      </c>
      <c r="C40" s="150" t="s">
        <v>444</v>
      </c>
      <c r="D40" s="272"/>
      <c r="E40" s="272">
        <f t="shared" si="0"/>
        <v>0</v>
      </c>
      <c r="F40" s="272"/>
      <c r="G40" s="272"/>
      <c r="H40" s="272"/>
      <c r="I40" s="272"/>
      <c r="J40" s="272"/>
      <c r="K40" s="273"/>
    </row>
    <row r="41" spans="1:11" ht="15.75" customHeight="1">
      <c r="A41" s="152">
        <v>5016</v>
      </c>
      <c r="B41" s="141">
        <v>713600</v>
      </c>
      <c r="C41" s="150" t="s">
        <v>445</v>
      </c>
      <c r="D41" s="268"/>
      <c r="E41" s="272">
        <f t="shared" si="0"/>
        <v>0</v>
      </c>
      <c r="F41" s="268"/>
      <c r="G41" s="268"/>
      <c r="H41" s="268"/>
      <c r="I41" s="268"/>
      <c r="J41" s="268"/>
      <c r="K41" s="269"/>
    </row>
    <row r="42" spans="1:11" ht="15.75" customHeight="1">
      <c r="A42" s="136">
        <v>5017</v>
      </c>
      <c r="B42" s="15">
        <v>714000</v>
      </c>
      <c r="C42" s="149" t="s">
        <v>588</v>
      </c>
      <c r="D42" s="268">
        <f>SUM(D43:D47)</f>
        <v>0</v>
      </c>
      <c r="E42" s="268">
        <f t="shared" si="0"/>
        <v>0</v>
      </c>
      <c r="F42" s="268">
        <f t="shared" ref="F42:K42" si="7">SUM(F43:F47)</f>
        <v>0</v>
      </c>
      <c r="G42" s="268">
        <f t="shared" si="7"/>
        <v>0</v>
      </c>
      <c r="H42" s="268">
        <f t="shared" si="7"/>
        <v>0</v>
      </c>
      <c r="I42" s="268">
        <f t="shared" si="7"/>
        <v>0</v>
      </c>
      <c r="J42" s="268">
        <f t="shared" si="7"/>
        <v>0</v>
      </c>
      <c r="K42" s="269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498</v>
      </c>
      <c r="D43" s="272"/>
      <c r="E43" s="272">
        <f t="shared" si="0"/>
        <v>0</v>
      </c>
      <c r="F43" s="272"/>
      <c r="G43" s="272"/>
      <c r="H43" s="272"/>
      <c r="I43" s="272"/>
      <c r="J43" s="272"/>
      <c r="K43" s="273"/>
    </row>
    <row r="44" spans="1:11" ht="15.75" customHeight="1">
      <c r="A44" s="152">
        <v>5019</v>
      </c>
      <c r="B44" s="141">
        <v>714300</v>
      </c>
      <c r="C44" s="150" t="s">
        <v>499</v>
      </c>
      <c r="D44" s="272"/>
      <c r="E44" s="272">
        <f t="shared" si="0"/>
        <v>0</v>
      </c>
      <c r="F44" s="272"/>
      <c r="G44" s="272"/>
      <c r="H44" s="272"/>
      <c r="I44" s="272"/>
      <c r="J44" s="272"/>
      <c r="K44" s="273"/>
    </row>
    <row r="45" spans="1:11" ht="15.75" customHeight="1">
      <c r="A45" s="152">
        <v>5020</v>
      </c>
      <c r="B45" s="141">
        <v>714400</v>
      </c>
      <c r="C45" s="150" t="s">
        <v>500</v>
      </c>
      <c r="D45" s="272"/>
      <c r="E45" s="272">
        <f t="shared" si="0"/>
        <v>0</v>
      </c>
      <c r="F45" s="272"/>
      <c r="G45" s="272"/>
      <c r="H45" s="272"/>
      <c r="I45" s="272"/>
      <c r="J45" s="272"/>
      <c r="K45" s="273"/>
    </row>
    <row r="46" spans="1:11" ht="24" customHeight="1">
      <c r="A46" s="152">
        <v>5021</v>
      </c>
      <c r="B46" s="141">
        <v>714500</v>
      </c>
      <c r="C46" s="150" t="s">
        <v>192</v>
      </c>
      <c r="D46" s="272"/>
      <c r="E46" s="272">
        <f t="shared" si="0"/>
        <v>0</v>
      </c>
      <c r="F46" s="272"/>
      <c r="G46" s="272"/>
      <c r="H46" s="272"/>
      <c r="I46" s="272"/>
      <c r="J46" s="272"/>
      <c r="K46" s="273"/>
    </row>
    <row r="47" spans="1:11" ht="15.75" customHeight="1">
      <c r="A47" s="152">
        <v>5022</v>
      </c>
      <c r="B47" s="141">
        <v>714600</v>
      </c>
      <c r="C47" s="150" t="s">
        <v>501</v>
      </c>
      <c r="D47" s="272"/>
      <c r="E47" s="272">
        <f t="shared" si="0"/>
        <v>0</v>
      </c>
      <c r="F47" s="272"/>
      <c r="G47" s="272"/>
      <c r="H47" s="272"/>
      <c r="I47" s="272"/>
      <c r="J47" s="272"/>
      <c r="K47" s="273"/>
    </row>
    <row r="48" spans="1:11" ht="25.5">
      <c r="A48" s="136">
        <v>5023</v>
      </c>
      <c r="B48" s="15">
        <v>715000</v>
      </c>
      <c r="C48" s="149" t="s">
        <v>461</v>
      </c>
      <c r="D48" s="268">
        <f>SUM(D49:D54)</f>
        <v>0</v>
      </c>
      <c r="E48" s="268">
        <f t="shared" si="0"/>
        <v>0</v>
      </c>
      <c r="F48" s="268">
        <f t="shared" ref="F48:K48" si="8">SUM(F49:F54)</f>
        <v>0</v>
      </c>
      <c r="G48" s="268">
        <f t="shared" si="8"/>
        <v>0</v>
      </c>
      <c r="H48" s="268">
        <f t="shared" si="8"/>
        <v>0</v>
      </c>
      <c r="I48" s="268">
        <f t="shared" si="8"/>
        <v>0</v>
      </c>
      <c r="J48" s="268">
        <f t="shared" si="8"/>
        <v>0</v>
      </c>
      <c r="K48" s="269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502</v>
      </c>
      <c r="D49" s="272"/>
      <c r="E49" s="272">
        <f t="shared" si="0"/>
        <v>0</v>
      </c>
      <c r="F49" s="272"/>
      <c r="G49" s="272"/>
      <c r="H49" s="272"/>
      <c r="I49" s="272"/>
      <c r="J49" s="272"/>
      <c r="K49" s="273"/>
    </row>
    <row r="50" spans="1:11" ht="15.75" customHeight="1">
      <c r="A50" s="152">
        <v>5025</v>
      </c>
      <c r="B50" s="141">
        <v>715200</v>
      </c>
      <c r="C50" s="150" t="s">
        <v>503</v>
      </c>
      <c r="D50" s="272"/>
      <c r="E50" s="272">
        <f t="shared" si="0"/>
        <v>0</v>
      </c>
      <c r="F50" s="272"/>
      <c r="G50" s="272"/>
      <c r="H50" s="272"/>
      <c r="I50" s="272"/>
      <c r="J50" s="272"/>
      <c r="K50" s="273"/>
    </row>
    <row r="51" spans="1:11" ht="15.75" customHeight="1">
      <c r="A51" s="152">
        <v>5026</v>
      </c>
      <c r="B51" s="141">
        <v>715300</v>
      </c>
      <c r="C51" s="150" t="s">
        <v>504</v>
      </c>
      <c r="D51" s="272"/>
      <c r="E51" s="272">
        <f t="shared" si="0"/>
        <v>0</v>
      </c>
      <c r="F51" s="272"/>
      <c r="G51" s="272"/>
      <c r="H51" s="272"/>
      <c r="I51" s="272"/>
      <c r="J51" s="272"/>
      <c r="K51" s="273"/>
    </row>
    <row r="52" spans="1:11" ht="25.5">
      <c r="A52" s="152">
        <v>5027</v>
      </c>
      <c r="B52" s="141">
        <v>715400</v>
      </c>
      <c r="C52" s="150" t="s">
        <v>505</v>
      </c>
      <c r="D52" s="272"/>
      <c r="E52" s="272">
        <f t="shared" si="0"/>
        <v>0</v>
      </c>
      <c r="F52" s="272"/>
      <c r="G52" s="272"/>
      <c r="H52" s="272"/>
      <c r="I52" s="272"/>
      <c r="J52" s="272"/>
      <c r="K52" s="273"/>
    </row>
    <row r="53" spans="1:11" ht="15.75" customHeight="1">
      <c r="A53" s="152">
        <v>5028</v>
      </c>
      <c r="B53" s="141">
        <v>715500</v>
      </c>
      <c r="C53" s="150" t="s">
        <v>506</v>
      </c>
      <c r="D53" s="272"/>
      <c r="E53" s="272">
        <f t="shared" si="0"/>
        <v>0</v>
      </c>
      <c r="F53" s="272"/>
      <c r="G53" s="272"/>
      <c r="H53" s="272"/>
      <c r="I53" s="272"/>
      <c r="J53" s="272"/>
      <c r="K53" s="273"/>
    </row>
    <row r="54" spans="1:11" ht="15.75" customHeight="1">
      <c r="A54" s="152">
        <v>5029</v>
      </c>
      <c r="B54" s="141">
        <v>715600</v>
      </c>
      <c r="C54" s="150" t="s">
        <v>507</v>
      </c>
      <c r="D54" s="272"/>
      <c r="E54" s="272">
        <f t="shared" si="0"/>
        <v>0</v>
      </c>
      <c r="F54" s="272"/>
      <c r="G54" s="272"/>
      <c r="H54" s="272"/>
      <c r="I54" s="272"/>
      <c r="J54" s="272"/>
      <c r="K54" s="273"/>
    </row>
    <row r="55" spans="1:11" ht="15.75" customHeight="1">
      <c r="A55" s="136">
        <v>5030</v>
      </c>
      <c r="B55" s="15">
        <v>716000</v>
      </c>
      <c r="C55" s="149" t="s">
        <v>198</v>
      </c>
      <c r="D55" s="268">
        <f>D56+D57</f>
        <v>0</v>
      </c>
      <c r="E55" s="268">
        <f t="shared" si="0"/>
        <v>0</v>
      </c>
      <c r="F55" s="268">
        <f t="shared" ref="F55:K55" si="9">F56+F57</f>
        <v>0</v>
      </c>
      <c r="G55" s="268">
        <f t="shared" si="9"/>
        <v>0</v>
      </c>
      <c r="H55" s="268">
        <f t="shared" si="9"/>
        <v>0</v>
      </c>
      <c r="I55" s="268">
        <f t="shared" si="9"/>
        <v>0</v>
      </c>
      <c r="J55" s="268">
        <f t="shared" si="9"/>
        <v>0</v>
      </c>
      <c r="K55" s="269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72"/>
      <c r="E56" s="272">
        <f t="shared" si="0"/>
        <v>0</v>
      </c>
      <c r="F56" s="272"/>
      <c r="G56" s="272"/>
      <c r="H56" s="272"/>
      <c r="I56" s="272"/>
      <c r="J56" s="272"/>
      <c r="K56" s="273"/>
    </row>
    <row r="57" spans="1:11" ht="25.5">
      <c r="A57" s="152">
        <v>5032</v>
      </c>
      <c r="B57" s="141">
        <v>716200</v>
      </c>
      <c r="C57" s="150" t="s">
        <v>372</v>
      </c>
      <c r="D57" s="272"/>
      <c r="E57" s="272">
        <f t="shared" si="0"/>
        <v>0</v>
      </c>
      <c r="F57" s="272"/>
      <c r="G57" s="272"/>
      <c r="H57" s="272"/>
      <c r="I57" s="272"/>
      <c r="J57" s="272"/>
      <c r="K57" s="273"/>
    </row>
    <row r="58" spans="1:11" ht="15.75" customHeight="1">
      <c r="A58" s="136">
        <v>5033</v>
      </c>
      <c r="B58" s="15">
        <v>717000</v>
      </c>
      <c r="C58" s="149" t="s">
        <v>760</v>
      </c>
      <c r="D58" s="268">
        <f>SUM(D63:D68)</f>
        <v>0</v>
      </c>
      <c r="E58" s="268">
        <f t="shared" ref="E58:E99" si="10">SUM(F58:K58)</f>
        <v>0</v>
      </c>
      <c r="F58" s="268">
        <f t="shared" ref="F58:K58" si="11">SUM(F63:F68)</f>
        <v>0</v>
      </c>
      <c r="G58" s="268">
        <f t="shared" si="11"/>
        <v>0</v>
      </c>
      <c r="H58" s="268">
        <f t="shared" si="11"/>
        <v>0</v>
      </c>
      <c r="I58" s="268">
        <f t="shared" si="11"/>
        <v>0</v>
      </c>
      <c r="J58" s="268">
        <f t="shared" si="11"/>
        <v>0</v>
      </c>
      <c r="K58" s="269">
        <f t="shared" si="11"/>
        <v>0</v>
      </c>
    </row>
    <row r="59" spans="1:11">
      <c r="A59" s="291" t="s">
        <v>533</v>
      </c>
      <c r="B59" s="292" t="s">
        <v>534</v>
      </c>
      <c r="C59" s="293" t="s">
        <v>535</v>
      </c>
      <c r="D59" s="298" t="s">
        <v>907</v>
      </c>
      <c r="E59" s="298" t="s">
        <v>457</v>
      </c>
      <c r="F59" s="298"/>
      <c r="G59" s="298"/>
      <c r="H59" s="298"/>
      <c r="I59" s="298"/>
      <c r="J59" s="298"/>
      <c r="K59" s="300"/>
    </row>
    <row r="60" spans="1:11">
      <c r="A60" s="291"/>
      <c r="B60" s="292"/>
      <c r="C60" s="293"/>
      <c r="D60" s="298"/>
      <c r="E60" s="293" t="s">
        <v>415</v>
      </c>
      <c r="F60" s="298" t="s">
        <v>910</v>
      </c>
      <c r="G60" s="298"/>
      <c r="H60" s="298"/>
      <c r="I60" s="298"/>
      <c r="J60" s="298" t="s">
        <v>909</v>
      </c>
      <c r="K60" s="300" t="s">
        <v>63</v>
      </c>
    </row>
    <row r="61" spans="1:11" ht="25.5">
      <c r="A61" s="291"/>
      <c r="B61" s="292"/>
      <c r="C61" s="293"/>
      <c r="D61" s="298"/>
      <c r="E61" s="293"/>
      <c r="F61" s="274" t="s">
        <v>458</v>
      </c>
      <c r="G61" s="274" t="s">
        <v>459</v>
      </c>
      <c r="H61" s="274" t="s">
        <v>908</v>
      </c>
      <c r="I61" s="274" t="s">
        <v>62</v>
      </c>
      <c r="J61" s="298"/>
      <c r="K61" s="300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72"/>
      <c r="E63" s="272">
        <f t="shared" si="10"/>
        <v>0</v>
      </c>
      <c r="F63" s="272"/>
      <c r="G63" s="272"/>
      <c r="H63" s="272"/>
      <c r="I63" s="272"/>
      <c r="J63" s="272"/>
      <c r="K63" s="273"/>
    </row>
    <row r="64" spans="1:11" ht="18.75" customHeight="1">
      <c r="A64" s="152">
        <v>5035</v>
      </c>
      <c r="B64" s="141">
        <v>717200</v>
      </c>
      <c r="C64" s="150" t="s">
        <v>375</v>
      </c>
      <c r="D64" s="272"/>
      <c r="E64" s="272">
        <f t="shared" si="10"/>
        <v>0</v>
      </c>
      <c r="F64" s="272"/>
      <c r="G64" s="272"/>
      <c r="H64" s="272"/>
      <c r="I64" s="272"/>
      <c r="J64" s="272"/>
      <c r="K64" s="273"/>
    </row>
    <row r="65" spans="1:11" ht="18.75" customHeight="1">
      <c r="A65" s="152">
        <v>5036</v>
      </c>
      <c r="B65" s="141">
        <v>717300</v>
      </c>
      <c r="C65" s="150" t="s">
        <v>110</v>
      </c>
      <c r="D65" s="272"/>
      <c r="E65" s="272">
        <f t="shared" si="10"/>
        <v>0</v>
      </c>
      <c r="F65" s="272"/>
      <c r="G65" s="272"/>
      <c r="H65" s="272"/>
      <c r="I65" s="272"/>
      <c r="J65" s="272"/>
      <c r="K65" s="273"/>
    </row>
    <row r="66" spans="1:11" ht="18.75" customHeight="1">
      <c r="A66" s="152">
        <v>5037</v>
      </c>
      <c r="B66" s="141">
        <v>717400</v>
      </c>
      <c r="C66" s="150" t="s">
        <v>111</v>
      </c>
      <c r="D66" s="272"/>
      <c r="E66" s="272">
        <f t="shared" si="10"/>
        <v>0</v>
      </c>
      <c r="F66" s="272"/>
      <c r="G66" s="272"/>
      <c r="H66" s="272"/>
      <c r="I66" s="272"/>
      <c r="J66" s="272"/>
      <c r="K66" s="273"/>
    </row>
    <row r="67" spans="1:11" ht="18.75" customHeight="1">
      <c r="A67" s="152">
        <v>5038</v>
      </c>
      <c r="B67" s="141">
        <v>717500</v>
      </c>
      <c r="C67" s="150" t="s">
        <v>112</v>
      </c>
      <c r="D67" s="272"/>
      <c r="E67" s="272">
        <f t="shared" si="10"/>
        <v>0</v>
      </c>
      <c r="F67" s="272"/>
      <c r="G67" s="272"/>
      <c r="H67" s="272"/>
      <c r="I67" s="272"/>
      <c r="J67" s="272"/>
      <c r="K67" s="273"/>
    </row>
    <row r="68" spans="1:11" ht="18.75" customHeight="1">
      <c r="A68" s="152">
        <v>5039</v>
      </c>
      <c r="B68" s="141">
        <v>717600</v>
      </c>
      <c r="C68" s="150" t="s">
        <v>113</v>
      </c>
      <c r="D68" s="272"/>
      <c r="E68" s="272">
        <f t="shared" si="10"/>
        <v>0</v>
      </c>
      <c r="F68" s="272"/>
      <c r="G68" s="272"/>
      <c r="H68" s="272"/>
      <c r="I68" s="272"/>
      <c r="J68" s="272"/>
      <c r="K68" s="273"/>
    </row>
    <row r="69" spans="1:11" ht="38.25">
      <c r="A69" s="136">
        <v>5040</v>
      </c>
      <c r="B69" s="15">
        <v>719000</v>
      </c>
      <c r="C69" s="149" t="s">
        <v>114</v>
      </c>
      <c r="D69" s="268">
        <f>SUM(D70:D75)</f>
        <v>0</v>
      </c>
      <c r="E69" s="268">
        <f t="shared" si="10"/>
        <v>0</v>
      </c>
      <c r="F69" s="268">
        <f t="shared" ref="F69:K69" si="12">SUM(F70:F75)</f>
        <v>0</v>
      </c>
      <c r="G69" s="268">
        <f t="shared" si="12"/>
        <v>0</v>
      </c>
      <c r="H69" s="268">
        <f t="shared" si="12"/>
        <v>0</v>
      </c>
      <c r="I69" s="268">
        <f t="shared" si="12"/>
        <v>0</v>
      </c>
      <c r="J69" s="268">
        <f t="shared" si="12"/>
        <v>0</v>
      </c>
      <c r="K69" s="269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72"/>
      <c r="E70" s="272">
        <f t="shared" si="10"/>
        <v>0</v>
      </c>
      <c r="F70" s="272"/>
      <c r="G70" s="272"/>
      <c r="H70" s="272"/>
      <c r="I70" s="272"/>
      <c r="J70" s="272"/>
      <c r="K70" s="273"/>
    </row>
    <row r="71" spans="1:11" ht="25.5">
      <c r="A71" s="152">
        <v>5042</v>
      </c>
      <c r="B71" s="141">
        <v>719200</v>
      </c>
      <c r="C71" s="150" t="s">
        <v>182</v>
      </c>
      <c r="D71" s="272"/>
      <c r="E71" s="272">
        <f t="shared" si="10"/>
        <v>0</v>
      </c>
      <c r="F71" s="272"/>
      <c r="G71" s="272"/>
      <c r="H71" s="272"/>
      <c r="I71" s="272"/>
      <c r="J71" s="272"/>
      <c r="K71" s="273"/>
    </row>
    <row r="72" spans="1:11" ht="25.5">
      <c r="A72" s="152">
        <v>5043</v>
      </c>
      <c r="B72" s="141">
        <v>719300</v>
      </c>
      <c r="C72" s="150" t="s">
        <v>508</v>
      </c>
      <c r="D72" s="272"/>
      <c r="E72" s="272">
        <f t="shared" si="10"/>
        <v>0</v>
      </c>
      <c r="F72" s="272"/>
      <c r="G72" s="272"/>
      <c r="H72" s="272"/>
      <c r="I72" s="272"/>
      <c r="J72" s="272"/>
      <c r="K72" s="273"/>
    </row>
    <row r="73" spans="1:11" ht="18.75" customHeight="1">
      <c r="A73" s="152">
        <v>5044</v>
      </c>
      <c r="B73" s="141">
        <v>719400</v>
      </c>
      <c r="C73" s="150" t="s">
        <v>509</v>
      </c>
      <c r="D73" s="272"/>
      <c r="E73" s="272">
        <f t="shared" si="10"/>
        <v>0</v>
      </c>
      <c r="F73" s="272"/>
      <c r="G73" s="272"/>
      <c r="H73" s="272"/>
      <c r="I73" s="272"/>
      <c r="J73" s="272"/>
      <c r="K73" s="273"/>
    </row>
    <row r="74" spans="1:11" ht="25.5">
      <c r="A74" s="152">
        <v>5045</v>
      </c>
      <c r="B74" s="141">
        <v>719500</v>
      </c>
      <c r="C74" s="150" t="s">
        <v>510</v>
      </c>
      <c r="D74" s="272"/>
      <c r="E74" s="272">
        <f t="shared" si="10"/>
        <v>0</v>
      </c>
      <c r="F74" s="272"/>
      <c r="G74" s="272"/>
      <c r="H74" s="272"/>
      <c r="I74" s="272"/>
      <c r="J74" s="272"/>
      <c r="K74" s="273"/>
    </row>
    <row r="75" spans="1:11" ht="25.5">
      <c r="A75" s="152">
        <v>5046</v>
      </c>
      <c r="B75" s="141">
        <v>719600</v>
      </c>
      <c r="C75" s="150" t="s">
        <v>196</v>
      </c>
      <c r="D75" s="272"/>
      <c r="E75" s="272">
        <f t="shared" si="10"/>
        <v>0</v>
      </c>
      <c r="F75" s="272"/>
      <c r="G75" s="272"/>
      <c r="H75" s="272"/>
      <c r="I75" s="272"/>
      <c r="J75" s="272"/>
      <c r="K75" s="273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634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687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291" t="s">
        <v>533</v>
      </c>
      <c r="B86" s="292" t="s">
        <v>534</v>
      </c>
      <c r="C86" s="293" t="s">
        <v>535</v>
      </c>
      <c r="D86" s="283" t="s">
        <v>907</v>
      </c>
      <c r="E86" s="283" t="s">
        <v>457</v>
      </c>
      <c r="F86" s="283"/>
      <c r="G86" s="283"/>
      <c r="H86" s="283"/>
      <c r="I86" s="283"/>
      <c r="J86" s="283"/>
      <c r="K86" s="285"/>
    </row>
    <row r="87" spans="1:11">
      <c r="A87" s="291"/>
      <c r="B87" s="292"/>
      <c r="C87" s="293"/>
      <c r="D87" s="283"/>
      <c r="E87" s="294" t="s">
        <v>415</v>
      </c>
      <c r="F87" s="283" t="s">
        <v>910</v>
      </c>
      <c r="G87" s="283"/>
      <c r="H87" s="283"/>
      <c r="I87" s="283"/>
      <c r="J87" s="283" t="s">
        <v>909</v>
      </c>
      <c r="K87" s="285" t="s">
        <v>63</v>
      </c>
    </row>
    <row r="88" spans="1:11" ht="25.5">
      <c r="A88" s="291"/>
      <c r="B88" s="292"/>
      <c r="C88" s="293"/>
      <c r="D88" s="283"/>
      <c r="E88" s="294"/>
      <c r="F88" s="15" t="s">
        <v>458</v>
      </c>
      <c r="G88" s="15" t="s">
        <v>459</v>
      </c>
      <c r="H88" s="15" t="s">
        <v>908</v>
      </c>
      <c r="I88" s="15" t="s">
        <v>62</v>
      </c>
      <c r="J88" s="283"/>
      <c r="K88" s="285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761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762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748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749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763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764</v>
      </c>
      <c r="D102" s="20">
        <f>D103+D110+D115+D126+D129</f>
        <v>22230</v>
      </c>
      <c r="E102" s="20">
        <f t="shared" si="20"/>
        <v>8317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346</v>
      </c>
      <c r="J102" s="20">
        <f t="shared" si="21"/>
        <v>280</v>
      </c>
      <c r="K102" s="21">
        <f t="shared" si="21"/>
        <v>7691</v>
      </c>
    </row>
    <row r="103" spans="1:11" ht="17.25" customHeight="1">
      <c r="A103" s="136">
        <v>5070</v>
      </c>
      <c r="B103" s="15">
        <v>741000</v>
      </c>
      <c r="C103" s="149" t="s">
        <v>765</v>
      </c>
      <c r="D103" s="20">
        <f>SUM(D104:D109)</f>
        <v>2500</v>
      </c>
      <c r="E103" s="20">
        <f t="shared" si="20"/>
        <v>342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342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2500</v>
      </c>
      <c r="E107" s="23">
        <f t="shared" si="20"/>
        <v>342</v>
      </c>
      <c r="F107" s="55"/>
      <c r="G107" s="55"/>
      <c r="H107" s="55"/>
      <c r="I107" s="55">
        <v>342</v>
      </c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766</v>
      </c>
      <c r="D110" s="20">
        <f>SUM(D111:D114)</f>
        <v>18600</v>
      </c>
      <c r="E110" s="20">
        <f t="shared" si="20"/>
        <v>7106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50</v>
      </c>
      <c r="K110" s="21">
        <f t="shared" si="23"/>
        <v>7056</v>
      </c>
    </row>
    <row r="111" spans="1:11" ht="25.5">
      <c r="A111" s="152">
        <v>5078</v>
      </c>
      <c r="B111" s="141">
        <v>742100</v>
      </c>
      <c r="C111" s="150" t="s">
        <v>436</v>
      </c>
      <c r="D111" s="22">
        <v>3200</v>
      </c>
      <c r="E111" s="23">
        <f t="shared" si="20"/>
        <v>684</v>
      </c>
      <c r="F111" s="22"/>
      <c r="G111" s="22"/>
      <c r="H111" s="22"/>
      <c r="I111" s="22"/>
      <c r="J111" s="22">
        <v>50</v>
      </c>
      <c r="K111" s="24">
        <v>634</v>
      </c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15400</v>
      </c>
      <c r="E113" s="23">
        <f t="shared" si="20"/>
        <v>6422</v>
      </c>
      <c r="F113" s="22"/>
      <c r="G113" s="22"/>
      <c r="H113" s="22"/>
      <c r="I113" s="22"/>
      <c r="J113" s="22"/>
      <c r="K113" s="24">
        <v>6422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767</v>
      </c>
      <c r="D115" s="20">
        <f>SUM(D120:D125)</f>
        <v>0</v>
      </c>
      <c r="E115" s="20">
        <f t="shared" si="20"/>
        <v>146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146</v>
      </c>
    </row>
    <row r="116" spans="1:11">
      <c r="A116" s="291" t="s">
        <v>533</v>
      </c>
      <c r="B116" s="292" t="s">
        <v>534</v>
      </c>
      <c r="C116" s="293" t="s">
        <v>535</v>
      </c>
      <c r="D116" s="283" t="s">
        <v>907</v>
      </c>
      <c r="E116" s="283" t="s">
        <v>457</v>
      </c>
      <c r="F116" s="283"/>
      <c r="G116" s="283"/>
      <c r="H116" s="283"/>
      <c r="I116" s="283"/>
      <c r="J116" s="283"/>
      <c r="K116" s="285"/>
    </row>
    <row r="117" spans="1:11">
      <c r="A117" s="291"/>
      <c r="B117" s="292"/>
      <c r="C117" s="293"/>
      <c r="D117" s="283"/>
      <c r="E117" s="294" t="s">
        <v>415</v>
      </c>
      <c r="F117" s="283" t="s">
        <v>910</v>
      </c>
      <c r="G117" s="283"/>
      <c r="H117" s="283"/>
      <c r="I117" s="283"/>
      <c r="J117" s="283" t="s">
        <v>909</v>
      </c>
      <c r="K117" s="285" t="s">
        <v>63</v>
      </c>
    </row>
    <row r="118" spans="1:11" ht="25.5">
      <c r="A118" s="291"/>
      <c r="B118" s="292"/>
      <c r="C118" s="293"/>
      <c r="D118" s="283"/>
      <c r="E118" s="294"/>
      <c r="F118" s="15" t="s">
        <v>458</v>
      </c>
      <c r="G118" s="15" t="s">
        <v>459</v>
      </c>
      <c r="H118" s="15" t="s">
        <v>908</v>
      </c>
      <c r="I118" s="15" t="s">
        <v>62</v>
      </c>
      <c r="J118" s="283"/>
      <c r="K118" s="285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768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146</v>
      </c>
      <c r="F125" s="22"/>
      <c r="G125" s="22"/>
      <c r="H125" s="22"/>
      <c r="I125" s="22"/>
      <c r="J125" s="22"/>
      <c r="K125" s="24">
        <v>146</v>
      </c>
    </row>
    <row r="126" spans="1:11" ht="25.5">
      <c r="A126" s="136">
        <v>5089</v>
      </c>
      <c r="B126" s="15">
        <v>744000</v>
      </c>
      <c r="C126" s="149" t="s">
        <v>769</v>
      </c>
      <c r="D126" s="20">
        <f>D127+D128</f>
        <v>450</v>
      </c>
      <c r="E126" s="20">
        <f t="shared" si="20"/>
        <v>230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230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>
        <v>450</v>
      </c>
      <c r="E127" s="23">
        <f t="shared" si="20"/>
        <v>230</v>
      </c>
      <c r="F127" s="22"/>
      <c r="G127" s="22"/>
      <c r="H127" s="22"/>
      <c r="I127" s="22"/>
      <c r="J127" s="22">
        <v>230</v>
      </c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770</v>
      </c>
      <c r="D129" s="20">
        <f>D130</f>
        <v>680</v>
      </c>
      <c r="E129" s="20">
        <f t="shared" si="20"/>
        <v>493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4</v>
      </c>
      <c r="J129" s="20">
        <f t="shared" si="26"/>
        <v>0</v>
      </c>
      <c r="K129" s="21">
        <f t="shared" si="26"/>
        <v>489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680</v>
      </c>
      <c r="E130" s="23">
        <f t="shared" si="20"/>
        <v>493</v>
      </c>
      <c r="F130" s="22"/>
      <c r="G130" s="22"/>
      <c r="H130" s="22"/>
      <c r="I130" s="22">
        <v>4</v>
      </c>
      <c r="J130" s="22"/>
      <c r="K130" s="24">
        <v>489</v>
      </c>
    </row>
    <row r="131" spans="1:11" ht="25.5">
      <c r="A131" s="136">
        <v>5094</v>
      </c>
      <c r="B131" s="15">
        <v>770000</v>
      </c>
      <c r="C131" s="149" t="s">
        <v>771</v>
      </c>
      <c r="D131" s="20">
        <f>D132+D134</f>
        <v>1741</v>
      </c>
      <c r="E131" s="20">
        <f t="shared" si="20"/>
        <v>3581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1584</v>
      </c>
      <c r="I131" s="20">
        <f t="shared" si="27"/>
        <v>1997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772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654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773</v>
      </c>
      <c r="D134" s="20">
        <f>D135</f>
        <v>1741</v>
      </c>
      <c r="E134" s="20">
        <f t="shared" si="20"/>
        <v>3581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1584</v>
      </c>
      <c r="I134" s="20">
        <f t="shared" si="29"/>
        <v>1997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655</v>
      </c>
      <c r="D135" s="22">
        <v>1741</v>
      </c>
      <c r="E135" s="23">
        <f t="shared" si="20"/>
        <v>3581</v>
      </c>
      <c r="F135" s="22"/>
      <c r="G135" s="22"/>
      <c r="H135" s="22">
        <v>1584</v>
      </c>
      <c r="I135" s="22">
        <v>1997</v>
      </c>
      <c r="J135" s="22"/>
      <c r="K135" s="24"/>
    </row>
    <row r="136" spans="1:11" ht="25.5">
      <c r="A136" s="136">
        <v>5099</v>
      </c>
      <c r="B136" s="15">
        <v>780000</v>
      </c>
      <c r="C136" s="149" t="s">
        <v>774</v>
      </c>
      <c r="D136" s="20">
        <f>D137</f>
        <v>1373052</v>
      </c>
      <c r="E136" s="20">
        <f t="shared" ref="E136:E175" si="30">SUM(F136:K136)</f>
        <v>706625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706625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775</v>
      </c>
      <c r="D137" s="20">
        <f>D138+D139</f>
        <v>1373052</v>
      </c>
      <c r="E137" s="20">
        <f t="shared" si="30"/>
        <v>706625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706625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1373052</v>
      </c>
      <c r="E138" s="23">
        <f>SUM(F138:K138)</f>
        <v>706625</v>
      </c>
      <c r="F138" s="22"/>
      <c r="G138" s="22"/>
      <c r="H138" s="22"/>
      <c r="I138" s="22">
        <v>706625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776</v>
      </c>
      <c r="D140" s="20">
        <f>D141</f>
        <v>125551</v>
      </c>
      <c r="E140" s="20">
        <f t="shared" si="30"/>
        <v>3457</v>
      </c>
      <c r="F140" s="20">
        <f t="shared" ref="F140:K140" si="33">F141</f>
        <v>3030</v>
      </c>
      <c r="G140" s="20">
        <f t="shared" si="33"/>
        <v>0</v>
      </c>
      <c r="H140" s="20">
        <f t="shared" si="33"/>
        <v>427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777</v>
      </c>
      <c r="D141" s="20">
        <f>D146</f>
        <v>125551</v>
      </c>
      <c r="E141" s="20">
        <f t="shared" si="30"/>
        <v>3457</v>
      </c>
      <c r="F141" s="20">
        <f t="shared" ref="F141:K141" si="34">F146</f>
        <v>3030</v>
      </c>
      <c r="G141" s="20">
        <f t="shared" si="34"/>
        <v>0</v>
      </c>
      <c r="H141" s="20">
        <f t="shared" si="34"/>
        <v>427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291" t="s">
        <v>533</v>
      </c>
      <c r="B142" s="292" t="s">
        <v>534</v>
      </c>
      <c r="C142" s="293" t="s">
        <v>535</v>
      </c>
      <c r="D142" s="283" t="s">
        <v>907</v>
      </c>
      <c r="E142" s="283" t="s">
        <v>457</v>
      </c>
      <c r="F142" s="283"/>
      <c r="G142" s="283"/>
      <c r="H142" s="283"/>
      <c r="I142" s="283"/>
      <c r="J142" s="283"/>
      <c r="K142" s="285"/>
    </row>
    <row r="143" spans="1:11">
      <c r="A143" s="291"/>
      <c r="B143" s="292"/>
      <c r="C143" s="293"/>
      <c r="D143" s="283"/>
      <c r="E143" s="294" t="s">
        <v>415</v>
      </c>
      <c r="F143" s="283" t="s">
        <v>910</v>
      </c>
      <c r="G143" s="283"/>
      <c r="H143" s="283"/>
      <c r="I143" s="283"/>
      <c r="J143" s="283" t="s">
        <v>909</v>
      </c>
      <c r="K143" s="285" t="s">
        <v>63</v>
      </c>
    </row>
    <row r="144" spans="1:11" ht="25.5">
      <c r="A144" s="291"/>
      <c r="B144" s="292"/>
      <c r="C144" s="293"/>
      <c r="D144" s="283"/>
      <c r="E144" s="294"/>
      <c r="F144" s="15" t="s">
        <v>458</v>
      </c>
      <c r="G144" s="15" t="s">
        <v>459</v>
      </c>
      <c r="H144" s="15" t="s">
        <v>908</v>
      </c>
      <c r="I144" s="15" t="s">
        <v>62</v>
      </c>
      <c r="J144" s="283"/>
      <c r="K144" s="285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653</v>
      </c>
      <c r="D146" s="22">
        <v>125551</v>
      </c>
      <c r="E146" s="23">
        <f t="shared" si="30"/>
        <v>3457</v>
      </c>
      <c r="F146" s="22">
        <v>3030</v>
      </c>
      <c r="G146" s="22"/>
      <c r="H146" s="22">
        <v>427</v>
      </c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778</v>
      </c>
      <c r="D147" s="20">
        <f>D148+D155+D162+D165</f>
        <v>80</v>
      </c>
      <c r="E147" s="20">
        <f t="shared" si="30"/>
        <v>61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61</v>
      </c>
    </row>
    <row r="148" spans="1:11" ht="25.5">
      <c r="A148" s="136">
        <v>5107</v>
      </c>
      <c r="B148" s="15">
        <v>810000</v>
      </c>
      <c r="C148" s="149" t="s">
        <v>779</v>
      </c>
      <c r="D148" s="20">
        <f>D149+D151+D153</f>
        <v>80</v>
      </c>
      <c r="E148" s="20">
        <f t="shared" si="30"/>
        <v>61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61</v>
      </c>
    </row>
    <row r="149" spans="1:11" ht="18.75" customHeight="1">
      <c r="A149" s="136">
        <v>5108</v>
      </c>
      <c r="B149" s="15">
        <v>811000</v>
      </c>
      <c r="C149" s="149" t="s">
        <v>780</v>
      </c>
      <c r="D149" s="20">
        <f>D150</f>
        <v>80</v>
      </c>
      <c r="E149" s="20">
        <f t="shared" si="30"/>
        <v>61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61</v>
      </c>
    </row>
    <row r="150" spans="1:11" ht="18.75" customHeight="1">
      <c r="A150" s="152">
        <v>5109</v>
      </c>
      <c r="B150" s="141">
        <v>811100</v>
      </c>
      <c r="C150" s="150" t="s">
        <v>578</v>
      </c>
      <c r="D150" s="22">
        <v>80</v>
      </c>
      <c r="E150" s="23">
        <f t="shared" si="30"/>
        <v>61</v>
      </c>
      <c r="F150" s="22"/>
      <c r="G150" s="22"/>
      <c r="H150" s="22"/>
      <c r="I150" s="22"/>
      <c r="J150" s="22"/>
      <c r="K150" s="24">
        <v>61</v>
      </c>
    </row>
    <row r="151" spans="1:11" ht="25.5">
      <c r="A151" s="136">
        <v>5110</v>
      </c>
      <c r="B151" s="15">
        <v>812000</v>
      </c>
      <c r="C151" s="149" t="s">
        <v>781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579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782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635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783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784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568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785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569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786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570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787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788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789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790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791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291" t="s">
        <v>533</v>
      </c>
      <c r="B169" s="292" t="s">
        <v>534</v>
      </c>
      <c r="C169" s="293" t="s">
        <v>535</v>
      </c>
      <c r="D169" s="283" t="s">
        <v>907</v>
      </c>
      <c r="E169" s="283" t="s">
        <v>457</v>
      </c>
      <c r="F169" s="283"/>
      <c r="G169" s="283"/>
      <c r="H169" s="283"/>
      <c r="I169" s="283"/>
      <c r="J169" s="283"/>
      <c r="K169" s="285"/>
    </row>
    <row r="170" spans="1:11">
      <c r="A170" s="291"/>
      <c r="B170" s="292"/>
      <c r="C170" s="293"/>
      <c r="D170" s="283"/>
      <c r="E170" s="294" t="s">
        <v>415</v>
      </c>
      <c r="F170" s="283" t="s">
        <v>910</v>
      </c>
      <c r="G170" s="283"/>
      <c r="H170" s="283"/>
      <c r="I170" s="283"/>
      <c r="J170" s="283" t="s">
        <v>909</v>
      </c>
      <c r="K170" s="285" t="s">
        <v>63</v>
      </c>
    </row>
    <row r="171" spans="1:11" ht="25.5">
      <c r="A171" s="291"/>
      <c r="B171" s="292"/>
      <c r="C171" s="293"/>
      <c r="D171" s="283"/>
      <c r="E171" s="294"/>
      <c r="F171" s="15" t="s">
        <v>458</v>
      </c>
      <c r="G171" s="15" t="s">
        <v>459</v>
      </c>
      <c r="H171" s="15" t="s">
        <v>908</v>
      </c>
      <c r="I171" s="15" t="s">
        <v>62</v>
      </c>
      <c r="J171" s="283"/>
      <c r="K171" s="285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792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793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794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795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636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796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757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797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291" t="s">
        <v>533</v>
      </c>
      <c r="B195" s="292" t="s">
        <v>534</v>
      </c>
      <c r="C195" s="293" t="s">
        <v>535</v>
      </c>
      <c r="D195" s="283" t="s">
        <v>907</v>
      </c>
      <c r="E195" s="283" t="s">
        <v>457</v>
      </c>
      <c r="F195" s="283"/>
      <c r="G195" s="283"/>
      <c r="H195" s="283"/>
      <c r="I195" s="283"/>
      <c r="J195" s="283"/>
      <c r="K195" s="285"/>
    </row>
    <row r="196" spans="1:11">
      <c r="A196" s="291"/>
      <c r="B196" s="292"/>
      <c r="C196" s="293"/>
      <c r="D196" s="283"/>
      <c r="E196" s="294" t="s">
        <v>415</v>
      </c>
      <c r="F196" s="283" t="s">
        <v>910</v>
      </c>
      <c r="G196" s="283"/>
      <c r="H196" s="283"/>
      <c r="I196" s="283"/>
      <c r="J196" s="283" t="s">
        <v>909</v>
      </c>
      <c r="K196" s="285" t="s">
        <v>63</v>
      </c>
    </row>
    <row r="197" spans="1:11" ht="25.5">
      <c r="A197" s="291"/>
      <c r="B197" s="292"/>
      <c r="C197" s="293"/>
      <c r="D197" s="283"/>
      <c r="E197" s="294"/>
      <c r="F197" s="15" t="s">
        <v>458</v>
      </c>
      <c r="G197" s="15" t="s">
        <v>459</v>
      </c>
      <c r="H197" s="15" t="s">
        <v>908</v>
      </c>
      <c r="I197" s="15" t="s">
        <v>62</v>
      </c>
      <c r="J197" s="283"/>
      <c r="K197" s="285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798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799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800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801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291" t="s">
        <v>533</v>
      </c>
      <c r="B217" s="292" t="s">
        <v>534</v>
      </c>
      <c r="C217" s="293" t="s">
        <v>535</v>
      </c>
      <c r="D217" s="283" t="s">
        <v>907</v>
      </c>
      <c r="E217" s="283" t="s">
        <v>457</v>
      </c>
      <c r="F217" s="283"/>
      <c r="G217" s="283"/>
      <c r="H217" s="283"/>
      <c r="I217" s="283"/>
      <c r="J217" s="283"/>
      <c r="K217" s="285"/>
    </row>
    <row r="218" spans="1:11">
      <c r="A218" s="291"/>
      <c r="B218" s="292"/>
      <c r="C218" s="293"/>
      <c r="D218" s="283"/>
      <c r="E218" s="294" t="s">
        <v>415</v>
      </c>
      <c r="F218" s="283" t="s">
        <v>910</v>
      </c>
      <c r="G218" s="283"/>
      <c r="H218" s="283"/>
      <c r="I218" s="283"/>
      <c r="J218" s="283" t="s">
        <v>909</v>
      </c>
      <c r="K218" s="285" t="s">
        <v>63</v>
      </c>
    </row>
    <row r="219" spans="1:11" ht="25.5">
      <c r="A219" s="291"/>
      <c r="B219" s="292"/>
      <c r="C219" s="293"/>
      <c r="D219" s="283"/>
      <c r="E219" s="294"/>
      <c r="F219" s="15" t="s">
        <v>458</v>
      </c>
      <c r="G219" s="15" t="s">
        <v>459</v>
      </c>
      <c r="H219" s="15" t="s">
        <v>908</v>
      </c>
      <c r="I219" s="15" t="s">
        <v>62</v>
      </c>
      <c r="J219" s="283"/>
      <c r="K219" s="285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651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652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802</v>
      </c>
      <c r="D224" s="30">
        <f>D22+D176</f>
        <v>1522654</v>
      </c>
      <c r="E224" s="30">
        <f t="shared" si="57"/>
        <v>722041</v>
      </c>
      <c r="F224" s="30">
        <f t="shared" ref="F224:K224" si="58">F22+F176</f>
        <v>3030</v>
      </c>
      <c r="G224" s="30">
        <f t="shared" si="58"/>
        <v>0</v>
      </c>
      <c r="H224" s="30">
        <f t="shared" si="58"/>
        <v>2011</v>
      </c>
      <c r="I224" s="30">
        <f t="shared" si="58"/>
        <v>708968</v>
      </c>
      <c r="J224" s="30">
        <f t="shared" si="58"/>
        <v>280</v>
      </c>
      <c r="K224" s="31">
        <f t="shared" si="58"/>
        <v>7752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295" t="s">
        <v>533</v>
      </c>
      <c r="B229" s="289" t="s">
        <v>534</v>
      </c>
      <c r="C229" s="289" t="s">
        <v>535</v>
      </c>
      <c r="D229" s="289" t="s">
        <v>911</v>
      </c>
      <c r="E229" s="289" t="s">
        <v>380</v>
      </c>
      <c r="F229" s="301"/>
      <c r="G229" s="301"/>
      <c r="H229" s="301"/>
      <c r="I229" s="301"/>
      <c r="J229" s="301"/>
      <c r="K229" s="302"/>
    </row>
    <row r="230" spans="1:11">
      <c r="A230" s="297"/>
      <c r="B230" s="284"/>
      <c r="C230" s="284"/>
      <c r="D230" s="284"/>
      <c r="E230" s="283" t="s">
        <v>917</v>
      </c>
      <c r="F230" s="283" t="s">
        <v>427</v>
      </c>
      <c r="G230" s="284"/>
      <c r="H230" s="284"/>
      <c r="I230" s="284"/>
      <c r="J230" s="283" t="s">
        <v>909</v>
      </c>
      <c r="K230" s="285" t="s">
        <v>63</v>
      </c>
    </row>
    <row r="231" spans="1:11" ht="25.5">
      <c r="A231" s="297"/>
      <c r="B231" s="284"/>
      <c r="C231" s="284"/>
      <c r="D231" s="284"/>
      <c r="E231" s="284"/>
      <c r="F231" s="15" t="s">
        <v>381</v>
      </c>
      <c r="G231" s="15" t="s">
        <v>459</v>
      </c>
      <c r="H231" s="15" t="s">
        <v>908</v>
      </c>
      <c r="I231" s="15" t="s">
        <v>62</v>
      </c>
      <c r="J231" s="284"/>
      <c r="K231" s="286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803</v>
      </c>
      <c r="D233" s="20">
        <f>D234+D430</f>
        <v>1522654</v>
      </c>
      <c r="E233" s="20">
        <f t="shared" ref="E233:E304" si="59">SUM(F233:K233)</f>
        <v>723517</v>
      </c>
      <c r="F233" s="20">
        <f t="shared" ref="F233:K233" si="60">F234+F430</f>
        <v>2657</v>
      </c>
      <c r="G233" s="20">
        <f t="shared" si="60"/>
        <v>0</v>
      </c>
      <c r="H233" s="20">
        <f t="shared" si="60"/>
        <v>1390</v>
      </c>
      <c r="I233" s="20">
        <f t="shared" si="60"/>
        <v>712141</v>
      </c>
      <c r="J233" s="20">
        <f t="shared" si="60"/>
        <v>92</v>
      </c>
      <c r="K233" s="21">
        <f t="shared" si="60"/>
        <v>7237</v>
      </c>
    </row>
    <row r="234" spans="1:11" ht="26.25" customHeight="1">
      <c r="A234" s="156">
        <v>5173</v>
      </c>
      <c r="B234" s="15">
        <v>400000</v>
      </c>
      <c r="C234" s="149" t="s">
        <v>804</v>
      </c>
      <c r="D234" s="20">
        <f>D235+D261+D310+D329+D357+D370+D390+D409</f>
        <v>1396235</v>
      </c>
      <c r="E234" s="20">
        <f t="shared" si="59"/>
        <v>722698</v>
      </c>
      <c r="F234" s="20">
        <f t="shared" ref="F234:K234" si="61">F235+F261+F310+F329+F357+F370+F390+F409</f>
        <v>1933</v>
      </c>
      <c r="G234" s="20">
        <f t="shared" si="61"/>
        <v>0</v>
      </c>
      <c r="H234" s="20">
        <f t="shared" si="61"/>
        <v>1390</v>
      </c>
      <c r="I234" s="20">
        <f t="shared" si="61"/>
        <v>712141</v>
      </c>
      <c r="J234" s="20">
        <f t="shared" si="61"/>
        <v>92</v>
      </c>
      <c r="K234" s="21">
        <f t="shared" si="61"/>
        <v>7142</v>
      </c>
    </row>
    <row r="235" spans="1:11" ht="26.25" customHeight="1">
      <c r="A235" s="156">
        <v>5174</v>
      </c>
      <c r="B235" s="15">
        <v>410000</v>
      </c>
      <c r="C235" s="149" t="s">
        <v>805</v>
      </c>
      <c r="D235" s="20">
        <f>D236+D238+D242+D244+D253+D255+D257+D259</f>
        <v>921813</v>
      </c>
      <c r="E235" s="20">
        <f t="shared" si="59"/>
        <v>479384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1390</v>
      </c>
      <c r="I235" s="20">
        <f t="shared" si="62"/>
        <v>473331</v>
      </c>
      <c r="J235" s="20">
        <f t="shared" si="62"/>
        <v>0</v>
      </c>
      <c r="K235" s="21">
        <f t="shared" si="62"/>
        <v>4663</v>
      </c>
    </row>
    <row r="236" spans="1:11" ht="26.25" customHeight="1">
      <c r="A236" s="156">
        <v>5175</v>
      </c>
      <c r="B236" s="15">
        <v>411000</v>
      </c>
      <c r="C236" s="149" t="s">
        <v>806</v>
      </c>
      <c r="D236" s="20">
        <f>D237</f>
        <v>726884</v>
      </c>
      <c r="E236" s="20">
        <f t="shared" si="59"/>
        <v>389658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385936</v>
      </c>
      <c r="J236" s="20">
        <f t="shared" si="63"/>
        <v>0</v>
      </c>
      <c r="K236" s="21">
        <f t="shared" si="63"/>
        <v>3722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726884</v>
      </c>
      <c r="E237" s="23">
        <f t="shared" si="59"/>
        <v>389658</v>
      </c>
      <c r="F237" s="22"/>
      <c r="G237" s="22"/>
      <c r="H237" s="22"/>
      <c r="I237" s="22">
        <v>385936</v>
      </c>
      <c r="J237" s="22"/>
      <c r="K237" s="24">
        <v>3722</v>
      </c>
    </row>
    <row r="238" spans="1:11" ht="25.5">
      <c r="A238" s="156">
        <v>5177</v>
      </c>
      <c r="B238" s="15">
        <v>412000</v>
      </c>
      <c r="C238" s="149" t="s">
        <v>807</v>
      </c>
      <c r="D238" s="20">
        <f>SUM(D239:D241)</f>
        <v>172093</v>
      </c>
      <c r="E238" s="20">
        <f t="shared" si="59"/>
        <v>70555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69622</v>
      </c>
      <c r="J238" s="20">
        <f t="shared" si="64"/>
        <v>0</v>
      </c>
      <c r="K238" s="21">
        <f t="shared" si="64"/>
        <v>933</v>
      </c>
    </row>
    <row r="239" spans="1:11" ht="21.75" customHeight="1">
      <c r="A239" s="157">
        <v>5178</v>
      </c>
      <c r="B239" s="141">
        <v>412100</v>
      </c>
      <c r="C239" s="150" t="s">
        <v>808</v>
      </c>
      <c r="D239" s="22">
        <v>115866</v>
      </c>
      <c r="E239" s="23">
        <f t="shared" si="59"/>
        <v>47490</v>
      </c>
      <c r="F239" s="22"/>
      <c r="G239" s="22"/>
      <c r="H239" s="22"/>
      <c r="I239" s="22">
        <v>46864</v>
      </c>
      <c r="J239" s="22"/>
      <c r="K239" s="24">
        <v>626</v>
      </c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49084</v>
      </c>
      <c r="E240" s="23">
        <f t="shared" si="59"/>
        <v>20133</v>
      </c>
      <c r="F240" s="22"/>
      <c r="G240" s="22"/>
      <c r="H240" s="22"/>
      <c r="I240" s="22">
        <v>19866</v>
      </c>
      <c r="J240" s="22"/>
      <c r="K240" s="24">
        <v>267</v>
      </c>
    </row>
    <row r="241" spans="1:11" ht="21.75" customHeight="1">
      <c r="A241" s="157">
        <v>5180</v>
      </c>
      <c r="B241" s="141">
        <v>412300</v>
      </c>
      <c r="C241" s="150" t="s">
        <v>18</v>
      </c>
      <c r="D241" s="22">
        <v>7143</v>
      </c>
      <c r="E241" s="23">
        <f t="shared" si="59"/>
        <v>2932</v>
      </c>
      <c r="F241" s="22"/>
      <c r="G241" s="22"/>
      <c r="H241" s="22"/>
      <c r="I241" s="22">
        <v>2892</v>
      </c>
      <c r="J241" s="22"/>
      <c r="K241" s="24">
        <v>40</v>
      </c>
    </row>
    <row r="242" spans="1:11" ht="21.75" customHeight="1">
      <c r="A242" s="156">
        <v>5181</v>
      </c>
      <c r="B242" s="15">
        <v>413000</v>
      </c>
      <c r="C242" s="149" t="s">
        <v>809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810</v>
      </c>
      <c r="D244" s="20">
        <f>SUM(D245:D252)</f>
        <v>1741</v>
      </c>
      <c r="E244" s="20">
        <f t="shared" si="59"/>
        <v>4630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1390</v>
      </c>
      <c r="I244" s="20">
        <f t="shared" si="66"/>
        <v>3240</v>
      </c>
      <c r="J244" s="20">
        <f t="shared" si="66"/>
        <v>0</v>
      </c>
      <c r="K244" s="21">
        <f t="shared" si="66"/>
        <v>0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>
        <v>1741</v>
      </c>
      <c r="E245" s="23">
        <f t="shared" si="59"/>
        <v>3355</v>
      </c>
      <c r="F245" s="22"/>
      <c r="G245" s="22"/>
      <c r="H245" s="22">
        <v>1390</v>
      </c>
      <c r="I245" s="22">
        <v>1965</v>
      </c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/>
      <c r="E247" s="23">
        <f t="shared" si="59"/>
        <v>1275</v>
      </c>
      <c r="F247" s="22"/>
      <c r="G247" s="22"/>
      <c r="H247" s="22"/>
      <c r="I247" s="22">
        <v>1275</v>
      </c>
      <c r="J247" s="22"/>
      <c r="K247" s="24"/>
    </row>
    <row r="248" spans="1:11">
      <c r="A248" s="291" t="s">
        <v>533</v>
      </c>
      <c r="B248" s="292" t="s">
        <v>534</v>
      </c>
      <c r="C248" s="293" t="s">
        <v>535</v>
      </c>
      <c r="D248" s="293" t="s">
        <v>912</v>
      </c>
      <c r="E248" s="283" t="s">
        <v>380</v>
      </c>
      <c r="F248" s="284"/>
      <c r="G248" s="284"/>
      <c r="H248" s="284"/>
      <c r="I248" s="284"/>
      <c r="J248" s="284"/>
      <c r="K248" s="286"/>
    </row>
    <row r="249" spans="1:11" ht="12.75" customHeight="1">
      <c r="A249" s="291"/>
      <c r="B249" s="292"/>
      <c r="C249" s="293"/>
      <c r="D249" s="293"/>
      <c r="E249" s="283" t="s">
        <v>917</v>
      </c>
      <c r="F249" s="283" t="s">
        <v>427</v>
      </c>
      <c r="G249" s="284"/>
      <c r="H249" s="284"/>
      <c r="I249" s="284"/>
      <c r="J249" s="283" t="s">
        <v>909</v>
      </c>
      <c r="K249" s="285" t="s">
        <v>63</v>
      </c>
    </row>
    <row r="250" spans="1:11" ht="25.5">
      <c r="A250" s="291"/>
      <c r="B250" s="292"/>
      <c r="C250" s="293"/>
      <c r="D250" s="293"/>
      <c r="E250" s="284"/>
      <c r="F250" s="15" t="s">
        <v>381</v>
      </c>
      <c r="G250" s="15" t="s">
        <v>459</v>
      </c>
      <c r="H250" s="15" t="s">
        <v>908</v>
      </c>
      <c r="I250" s="15" t="s">
        <v>62</v>
      </c>
      <c r="J250" s="284"/>
      <c r="K250" s="286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589</v>
      </c>
      <c r="D252" s="22"/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811</v>
      </c>
      <c r="D253" s="20">
        <f>D254</f>
        <v>21095</v>
      </c>
      <c r="E253" s="20">
        <f t="shared" si="59"/>
        <v>10713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10705</v>
      </c>
      <c r="J253" s="20">
        <f t="shared" si="67"/>
        <v>0</v>
      </c>
      <c r="K253" s="21">
        <f t="shared" si="67"/>
        <v>8</v>
      </c>
    </row>
    <row r="254" spans="1:11" ht="17.25" customHeight="1">
      <c r="A254" s="157">
        <v>5189</v>
      </c>
      <c r="B254" s="141">
        <v>415100</v>
      </c>
      <c r="C254" s="150" t="s">
        <v>590</v>
      </c>
      <c r="D254" s="22">
        <v>21095</v>
      </c>
      <c r="E254" s="23">
        <f t="shared" si="59"/>
        <v>10713</v>
      </c>
      <c r="F254" s="22"/>
      <c r="G254" s="22"/>
      <c r="H254" s="22"/>
      <c r="I254" s="22">
        <v>10705</v>
      </c>
      <c r="J254" s="22"/>
      <c r="K254" s="24">
        <v>8</v>
      </c>
    </row>
    <row r="255" spans="1:11" ht="25.5">
      <c r="A255" s="156">
        <v>5190</v>
      </c>
      <c r="B255" s="15">
        <v>416000</v>
      </c>
      <c r="C255" s="149" t="s">
        <v>812</v>
      </c>
      <c r="D255" s="20">
        <f>D256</f>
        <v>0</v>
      </c>
      <c r="E255" s="95">
        <f t="shared" si="59"/>
        <v>3828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3828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591</v>
      </c>
      <c r="D256" s="22"/>
      <c r="E256" s="23">
        <f t="shared" si="59"/>
        <v>3828</v>
      </c>
      <c r="F256" s="22"/>
      <c r="G256" s="22"/>
      <c r="H256" s="22"/>
      <c r="I256" s="22">
        <v>3828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813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814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815</v>
      </c>
      <c r="D261" s="20">
        <f>D262+D270+D276+D289+D297+D300</f>
        <v>469260</v>
      </c>
      <c r="E261" s="20">
        <f t="shared" si="59"/>
        <v>241141</v>
      </c>
      <c r="F261" s="20">
        <f t="shared" ref="F261:K261" si="71">F262+F270+F276+F289+F297+F300</f>
        <v>1933</v>
      </c>
      <c r="G261" s="20">
        <f t="shared" si="71"/>
        <v>0</v>
      </c>
      <c r="H261" s="20">
        <f t="shared" si="71"/>
        <v>0</v>
      </c>
      <c r="I261" s="20">
        <f t="shared" si="71"/>
        <v>237482</v>
      </c>
      <c r="J261" s="20">
        <f t="shared" si="71"/>
        <v>92</v>
      </c>
      <c r="K261" s="21">
        <f t="shared" si="71"/>
        <v>1634</v>
      </c>
    </row>
    <row r="262" spans="1:11" ht="17.25" customHeight="1">
      <c r="A262" s="156">
        <v>5197</v>
      </c>
      <c r="B262" s="15">
        <v>421000</v>
      </c>
      <c r="C262" s="149" t="s">
        <v>816</v>
      </c>
      <c r="D262" s="20">
        <f>SUM(D263:D269)</f>
        <v>82538</v>
      </c>
      <c r="E262" s="20">
        <f t="shared" si="59"/>
        <v>41069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40822</v>
      </c>
      <c r="J262" s="20">
        <f t="shared" si="72"/>
        <v>0</v>
      </c>
      <c r="K262" s="21">
        <f t="shared" si="72"/>
        <v>247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1450</v>
      </c>
      <c r="E263" s="23">
        <f t="shared" si="59"/>
        <v>572</v>
      </c>
      <c r="F263" s="22"/>
      <c r="G263" s="22"/>
      <c r="H263" s="22"/>
      <c r="I263" s="22">
        <v>535</v>
      </c>
      <c r="J263" s="22"/>
      <c r="K263" s="24">
        <v>37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55658</v>
      </c>
      <c r="E264" s="23">
        <f t="shared" si="59"/>
        <v>31307</v>
      </c>
      <c r="F264" s="22"/>
      <c r="G264" s="22"/>
      <c r="H264" s="22"/>
      <c r="I264" s="22">
        <v>31159</v>
      </c>
      <c r="J264" s="22"/>
      <c r="K264" s="24">
        <v>148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19730</v>
      </c>
      <c r="E265" s="23">
        <f t="shared" si="59"/>
        <v>6754</v>
      </c>
      <c r="F265" s="22"/>
      <c r="G265" s="22"/>
      <c r="H265" s="22"/>
      <c r="I265" s="22">
        <v>6754</v>
      </c>
      <c r="J265" s="22"/>
      <c r="K265" s="24"/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1800</v>
      </c>
      <c r="E266" s="23">
        <f t="shared" si="59"/>
        <v>1038</v>
      </c>
      <c r="F266" s="22"/>
      <c r="G266" s="22"/>
      <c r="H266" s="22"/>
      <c r="I266" s="22">
        <v>976</v>
      </c>
      <c r="J266" s="22"/>
      <c r="K266" s="24">
        <v>62</v>
      </c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3900</v>
      </c>
      <c r="E267" s="23">
        <f t="shared" si="59"/>
        <v>1398</v>
      </c>
      <c r="F267" s="22"/>
      <c r="G267" s="22"/>
      <c r="H267" s="22"/>
      <c r="I267" s="22">
        <v>1398</v>
      </c>
      <c r="J267" s="22"/>
      <c r="K267" s="24"/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580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817</v>
      </c>
      <c r="D270" s="20">
        <f>SUM(D271:D275)</f>
        <v>1230</v>
      </c>
      <c r="E270" s="20">
        <f t="shared" si="59"/>
        <v>949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665</v>
      </c>
      <c r="J270" s="20">
        <f t="shared" si="73"/>
        <v>0</v>
      </c>
      <c r="K270" s="21">
        <f t="shared" si="73"/>
        <v>284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>
        <v>280</v>
      </c>
      <c r="E271" s="23">
        <f t="shared" si="59"/>
        <v>313</v>
      </c>
      <c r="F271" s="22"/>
      <c r="G271" s="22"/>
      <c r="H271" s="22"/>
      <c r="I271" s="22">
        <v>29</v>
      </c>
      <c r="J271" s="22"/>
      <c r="K271" s="24">
        <v>284</v>
      </c>
    </row>
    <row r="272" spans="1:11" ht="17.25" customHeight="1">
      <c r="A272" s="157">
        <v>5207</v>
      </c>
      <c r="B272" s="141">
        <v>422200</v>
      </c>
      <c r="C272" s="150" t="s">
        <v>319</v>
      </c>
      <c r="D272" s="22">
        <v>150</v>
      </c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800</v>
      </c>
      <c r="E273" s="23">
        <f t="shared" si="59"/>
        <v>636</v>
      </c>
      <c r="F273" s="22"/>
      <c r="G273" s="22"/>
      <c r="H273" s="22"/>
      <c r="I273" s="22">
        <v>636</v>
      </c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592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818</v>
      </c>
      <c r="D276" s="20">
        <f>SUM(D277:D288)</f>
        <v>8960</v>
      </c>
      <c r="E276" s="20">
        <f t="shared" si="59"/>
        <v>6348</v>
      </c>
      <c r="F276" s="20">
        <f t="shared" ref="F276:K276" si="74">SUM(F277:F288)</f>
        <v>66</v>
      </c>
      <c r="G276" s="20">
        <f t="shared" si="74"/>
        <v>0</v>
      </c>
      <c r="H276" s="20">
        <f t="shared" si="74"/>
        <v>0</v>
      </c>
      <c r="I276" s="20">
        <f t="shared" si="74"/>
        <v>5102</v>
      </c>
      <c r="J276" s="20">
        <f t="shared" si="74"/>
        <v>92</v>
      </c>
      <c r="K276" s="21">
        <f t="shared" si="74"/>
        <v>1088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>
        <v>100</v>
      </c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4600</v>
      </c>
      <c r="E278" s="23">
        <f t="shared" si="59"/>
        <v>2560</v>
      </c>
      <c r="F278" s="22"/>
      <c r="G278" s="22"/>
      <c r="H278" s="22"/>
      <c r="I278" s="22">
        <v>2560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3950</v>
      </c>
      <c r="E279" s="23">
        <f t="shared" si="59"/>
        <v>2695</v>
      </c>
      <c r="F279" s="22"/>
      <c r="G279" s="22"/>
      <c r="H279" s="22"/>
      <c r="I279" s="22">
        <v>2403</v>
      </c>
      <c r="J279" s="22"/>
      <c r="K279" s="24">
        <v>292</v>
      </c>
    </row>
    <row r="280" spans="1:11" ht="17.25" customHeight="1">
      <c r="A280" s="157">
        <v>5215</v>
      </c>
      <c r="B280" s="141">
        <v>423400</v>
      </c>
      <c r="C280" s="150" t="s">
        <v>621</v>
      </c>
      <c r="D280" s="22">
        <v>130</v>
      </c>
      <c r="E280" s="23">
        <f t="shared" si="59"/>
        <v>139</v>
      </c>
      <c r="F280" s="22"/>
      <c r="G280" s="22"/>
      <c r="H280" s="22"/>
      <c r="I280" s="22">
        <v>139</v>
      </c>
      <c r="J280" s="22"/>
      <c r="K280" s="24"/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80</v>
      </c>
      <c r="E281" s="23">
        <f t="shared" si="59"/>
        <v>596</v>
      </c>
      <c r="F281" s="22">
        <v>66</v>
      </c>
      <c r="G281" s="22"/>
      <c r="H281" s="22"/>
      <c r="I281" s="22"/>
      <c r="J281" s="22"/>
      <c r="K281" s="24">
        <v>530</v>
      </c>
    </row>
    <row r="282" spans="1:11" ht="17.25" customHeight="1">
      <c r="A282" s="157">
        <v>5217</v>
      </c>
      <c r="B282" s="141">
        <v>423600</v>
      </c>
      <c r="C282" s="150" t="s">
        <v>637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638</v>
      </c>
      <c r="D283" s="22">
        <v>100</v>
      </c>
      <c r="E283" s="23">
        <f t="shared" si="59"/>
        <v>298</v>
      </c>
      <c r="F283" s="22"/>
      <c r="G283" s="22"/>
      <c r="H283" s="22"/>
      <c r="I283" s="22"/>
      <c r="J283" s="22">
        <v>92</v>
      </c>
      <c r="K283" s="24">
        <v>206</v>
      </c>
    </row>
    <row r="284" spans="1:11">
      <c r="A284" s="291" t="s">
        <v>533</v>
      </c>
      <c r="B284" s="292" t="s">
        <v>534</v>
      </c>
      <c r="C284" s="293" t="s">
        <v>535</v>
      </c>
      <c r="D284" s="293" t="s">
        <v>912</v>
      </c>
      <c r="E284" s="283" t="s">
        <v>380</v>
      </c>
      <c r="F284" s="284"/>
      <c r="G284" s="284"/>
      <c r="H284" s="284"/>
      <c r="I284" s="284"/>
      <c r="J284" s="284"/>
      <c r="K284" s="286"/>
    </row>
    <row r="285" spans="1:11" ht="12.75" customHeight="1">
      <c r="A285" s="291"/>
      <c r="B285" s="292"/>
      <c r="C285" s="293"/>
      <c r="D285" s="293"/>
      <c r="E285" s="283" t="s">
        <v>917</v>
      </c>
      <c r="F285" s="283" t="s">
        <v>427</v>
      </c>
      <c r="G285" s="284"/>
      <c r="H285" s="284"/>
      <c r="I285" s="284"/>
      <c r="J285" s="283" t="s">
        <v>909</v>
      </c>
      <c r="K285" s="285" t="s">
        <v>63</v>
      </c>
    </row>
    <row r="286" spans="1:11" ht="25.5">
      <c r="A286" s="291"/>
      <c r="B286" s="292"/>
      <c r="C286" s="293"/>
      <c r="D286" s="293"/>
      <c r="E286" s="284"/>
      <c r="F286" s="15" t="s">
        <v>381</v>
      </c>
      <c r="G286" s="15" t="s">
        <v>459</v>
      </c>
      <c r="H286" s="15" t="s">
        <v>908</v>
      </c>
      <c r="I286" s="15" t="s">
        <v>62</v>
      </c>
      <c r="J286" s="284"/>
      <c r="K286" s="286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639</v>
      </c>
      <c r="D288" s="22"/>
      <c r="E288" s="23">
        <f t="shared" si="59"/>
        <v>60</v>
      </c>
      <c r="F288" s="22"/>
      <c r="G288" s="22"/>
      <c r="H288" s="22"/>
      <c r="I288" s="22"/>
      <c r="J288" s="22"/>
      <c r="K288" s="24">
        <v>60</v>
      </c>
    </row>
    <row r="289" spans="1:11" ht="18.75" customHeight="1">
      <c r="A289" s="156">
        <v>5220</v>
      </c>
      <c r="B289" s="15">
        <v>424000</v>
      </c>
      <c r="C289" s="149" t="s">
        <v>819</v>
      </c>
      <c r="D289" s="20">
        <f>SUM(D290:D296)</f>
        <v>3690</v>
      </c>
      <c r="E289" s="20">
        <f t="shared" si="59"/>
        <v>1727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1727</v>
      </c>
      <c r="J289" s="20">
        <f t="shared" si="75"/>
        <v>0</v>
      </c>
      <c r="K289" s="21">
        <f t="shared" si="75"/>
        <v>0</v>
      </c>
    </row>
    <row r="290" spans="1:11" ht="18.75" customHeight="1">
      <c r="A290" s="157">
        <v>5221</v>
      </c>
      <c r="B290" s="141">
        <v>424100</v>
      </c>
      <c r="C290" s="150" t="s">
        <v>640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641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642</v>
      </c>
      <c r="D292" s="22">
        <v>3690</v>
      </c>
      <c r="E292" s="23">
        <f t="shared" si="59"/>
        <v>1655</v>
      </c>
      <c r="F292" s="22"/>
      <c r="G292" s="22"/>
      <c r="H292" s="22"/>
      <c r="I292" s="22">
        <v>1655</v>
      </c>
      <c r="J292" s="22"/>
      <c r="K292" s="24"/>
    </row>
    <row r="293" spans="1:11" ht="18.75" customHeight="1">
      <c r="A293" s="157">
        <v>5224</v>
      </c>
      <c r="B293" s="141">
        <v>424400</v>
      </c>
      <c r="C293" s="150" t="s">
        <v>496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72</v>
      </c>
      <c r="F295" s="22"/>
      <c r="G295" s="22"/>
      <c r="H295" s="22"/>
      <c r="I295" s="22">
        <v>72</v>
      </c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56">
        <v>5228</v>
      </c>
      <c r="B297" s="15">
        <v>425000</v>
      </c>
      <c r="C297" s="149" t="s">
        <v>820</v>
      </c>
      <c r="D297" s="20">
        <f>D298+D299</f>
        <v>26300</v>
      </c>
      <c r="E297" s="20">
        <f t="shared" si="59"/>
        <v>12327</v>
      </c>
      <c r="F297" s="20">
        <f t="shared" ref="F297:K297" si="76">F298+F299</f>
        <v>1867</v>
      </c>
      <c r="G297" s="20">
        <f t="shared" si="76"/>
        <v>0</v>
      </c>
      <c r="H297" s="20">
        <f t="shared" si="76"/>
        <v>0</v>
      </c>
      <c r="I297" s="20">
        <f t="shared" si="76"/>
        <v>10460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7300</v>
      </c>
      <c r="E298" s="23">
        <f t="shared" si="59"/>
        <v>4859</v>
      </c>
      <c r="F298" s="22">
        <v>1867</v>
      </c>
      <c r="G298" s="22"/>
      <c r="H298" s="22"/>
      <c r="I298" s="22">
        <v>2992</v>
      </c>
      <c r="J298" s="22"/>
      <c r="K298" s="24"/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19000</v>
      </c>
      <c r="E299" s="23">
        <f t="shared" si="59"/>
        <v>7468</v>
      </c>
      <c r="F299" s="22"/>
      <c r="G299" s="22"/>
      <c r="H299" s="22"/>
      <c r="I299" s="22">
        <v>7468</v>
      </c>
      <c r="J299" s="22"/>
      <c r="K299" s="24"/>
    </row>
    <row r="300" spans="1:11" ht="18.75" customHeight="1">
      <c r="A300" s="156">
        <v>5231</v>
      </c>
      <c r="B300" s="15">
        <v>426000</v>
      </c>
      <c r="C300" s="149" t="s">
        <v>821</v>
      </c>
      <c r="D300" s="20">
        <f>SUM(D301:D309)</f>
        <v>346542</v>
      </c>
      <c r="E300" s="20">
        <f t="shared" si="59"/>
        <v>178721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178706</v>
      </c>
      <c r="J300" s="20">
        <f t="shared" si="77"/>
        <v>0</v>
      </c>
      <c r="K300" s="21">
        <f t="shared" si="77"/>
        <v>15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4500</v>
      </c>
      <c r="E301" s="23">
        <f t="shared" si="59"/>
        <v>2408</v>
      </c>
      <c r="F301" s="22"/>
      <c r="G301" s="22"/>
      <c r="H301" s="22"/>
      <c r="I301" s="22">
        <v>2393</v>
      </c>
      <c r="J301" s="22"/>
      <c r="K301" s="24">
        <v>15</v>
      </c>
    </row>
    <row r="302" spans="1:11" ht="18.75" customHeight="1">
      <c r="A302" s="157">
        <v>5233</v>
      </c>
      <c r="B302" s="141">
        <v>426200</v>
      </c>
      <c r="C302" s="150" t="s">
        <v>822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>
        <v>120</v>
      </c>
      <c r="E303" s="23">
        <f t="shared" si="59"/>
        <v>157</v>
      </c>
      <c r="F303" s="22"/>
      <c r="G303" s="22"/>
      <c r="H303" s="22"/>
      <c r="I303" s="22">
        <v>157</v>
      </c>
      <c r="J303" s="22"/>
      <c r="K303" s="24"/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11240</v>
      </c>
      <c r="E304" s="23">
        <f t="shared" si="59"/>
        <v>5736</v>
      </c>
      <c r="F304" s="55"/>
      <c r="G304" s="55"/>
      <c r="H304" s="55"/>
      <c r="I304" s="55">
        <v>5736</v>
      </c>
      <c r="J304" s="55"/>
      <c r="K304" s="56"/>
    </row>
    <row r="305" spans="1:11" ht="18.75" customHeight="1">
      <c r="A305" s="157">
        <v>5236</v>
      </c>
      <c r="B305" s="141">
        <v>426500</v>
      </c>
      <c r="C305" s="150" t="s">
        <v>519</v>
      </c>
      <c r="D305" s="22">
        <v>750</v>
      </c>
      <c r="E305" s="23">
        <f t="shared" ref="E305:E380" si="78">SUM(F305:K305)</f>
        <v>5</v>
      </c>
      <c r="F305" s="22"/>
      <c r="G305" s="22"/>
      <c r="H305" s="22"/>
      <c r="I305" s="22">
        <v>5</v>
      </c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520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521</v>
      </c>
      <c r="D307" s="22">
        <v>311942</v>
      </c>
      <c r="E307" s="23">
        <f t="shared" si="78"/>
        <v>160887</v>
      </c>
      <c r="F307" s="22"/>
      <c r="G307" s="22"/>
      <c r="H307" s="22"/>
      <c r="I307" s="22">
        <v>160887</v>
      </c>
      <c r="J307" s="22"/>
      <c r="K307" s="24"/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16240</v>
      </c>
      <c r="E308" s="23">
        <f t="shared" si="78"/>
        <v>8868</v>
      </c>
      <c r="F308" s="22"/>
      <c r="G308" s="22"/>
      <c r="H308" s="22"/>
      <c r="I308" s="22">
        <v>8868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522</v>
      </c>
      <c r="D309" s="22">
        <v>1750</v>
      </c>
      <c r="E309" s="23">
        <f t="shared" si="78"/>
        <v>660</v>
      </c>
      <c r="F309" s="22"/>
      <c r="G309" s="22"/>
      <c r="H309" s="22"/>
      <c r="I309" s="22">
        <v>660</v>
      </c>
      <c r="J309" s="22"/>
      <c r="K309" s="24"/>
    </row>
    <row r="310" spans="1:11" ht="25.5">
      <c r="A310" s="156">
        <v>5241</v>
      </c>
      <c r="B310" s="15">
        <v>430000</v>
      </c>
      <c r="C310" s="149" t="s">
        <v>823</v>
      </c>
      <c r="D310" s="20">
        <f>D311+D319+D321+D323+D327</f>
        <v>1000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824</v>
      </c>
      <c r="D311" s="20">
        <f>SUM(D312:D314)</f>
        <v>1000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825</v>
      </c>
      <c r="D312" s="22">
        <v>110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622</v>
      </c>
      <c r="D313" s="22">
        <v>890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623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291" t="s">
        <v>533</v>
      </c>
      <c r="B315" s="292" t="s">
        <v>534</v>
      </c>
      <c r="C315" s="293" t="s">
        <v>535</v>
      </c>
      <c r="D315" s="293" t="s">
        <v>912</v>
      </c>
      <c r="E315" s="283" t="s">
        <v>380</v>
      </c>
      <c r="F315" s="284"/>
      <c r="G315" s="284"/>
      <c r="H315" s="284"/>
      <c r="I315" s="284"/>
      <c r="J315" s="284"/>
      <c r="K315" s="286"/>
    </row>
    <row r="316" spans="1:11" ht="12.75" customHeight="1">
      <c r="A316" s="291"/>
      <c r="B316" s="292"/>
      <c r="C316" s="293"/>
      <c r="D316" s="293"/>
      <c r="E316" s="283" t="s">
        <v>917</v>
      </c>
      <c r="F316" s="283" t="s">
        <v>427</v>
      </c>
      <c r="G316" s="284"/>
      <c r="H316" s="284"/>
      <c r="I316" s="284"/>
      <c r="J316" s="283" t="s">
        <v>909</v>
      </c>
      <c r="K316" s="285" t="s">
        <v>63</v>
      </c>
    </row>
    <row r="317" spans="1:11" ht="25.5">
      <c r="A317" s="291"/>
      <c r="B317" s="292"/>
      <c r="C317" s="293"/>
      <c r="D317" s="293"/>
      <c r="E317" s="284"/>
      <c r="F317" s="15" t="s">
        <v>381</v>
      </c>
      <c r="G317" s="15" t="s">
        <v>459</v>
      </c>
      <c r="H317" s="15" t="s">
        <v>908</v>
      </c>
      <c r="I317" s="15" t="s">
        <v>62</v>
      </c>
      <c r="J317" s="284"/>
      <c r="K317" s="286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826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750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827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624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828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625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626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627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829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628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830</v>
      </c>
      <c r="D329" s="20">
        <f>D330+D340+D351+D353</f>
        <v>180</v>
      </c>
      <c r="E329" s="20">
        <f t="shared" si="78"/>
        <v>62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27</v>
      </c>
      <c r="J329" s="20">
        <f t="shared" si="85"/>
        <v>0</v>
      </c>
      <c r="K329" s="21">
        <f t="shared" si="85"/>
        <v>35</v>
      </c>
    </row>
    <row r="330" spans="1:11" ht="18" customHeight="1">
      <c r="A330" s="156">
        <v>5257</v>
      </c>
      <c r="B330" s="15">
        <v>441000</v>
      </c>
      <c r="C330" s="149" t="s">
        <v>831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832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751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291" t="s">
        <v>533</v>
      </c>
      <c r="B345" s="292" t="s">
        <v>534</v>
      </c>
      <c r="C345" s="293" t="s">
        <v>535</v>
      </c>
      <c r="D345" s="293" t="s">
        <v>912</v>
      </c>
      <c r="E345" s="283" t="s">
        <v>380</v>
      </c>
      <c r="F345" s="284"/>
      <c r="G345" s="284"/>
      <c r="H345" s="284"/>
      <c r="I345" s="284"/>
      <c r="J345" s="284"/>
      <c r="K345" s="286"/>
    </row>
    <row r="346" spans="1:11" ht="12.75" customHeight="1">
      <c r="A346" s="291"/>
      <c r="B346" s="292"/>
      <c r="C346" s="293"/>
      <c r="D346" s="293"/>
      <c r="E346" s="283" t="s">
        <v>917</v>
      </c>
      <c r="F346" s="283" t="s">
        <v>427</v>
      </c>
      <c r="G346" s="284"/>
      <c r="H346" s="284"/>
      <c r="I346" s="284"/>
      <c r="J346" s="283" t="s">
        <v>909</v>
      </c>
      <c r="K346" s="285" t="s">
        <v>63</v>
      </c>
    </row>
    <row r="347" spans="1:11" ht="25.5">
      <c r="A347" s="291"/>
      <c r="B347" s="292"/>
      <c r="C347" s="293"/>
      <c r="D347" s="293"/>
      <c r="E347" s="284"/>
      <c r="F347" s="15" t="s">
        <v>381</v>
      </c>
      <c r="G347" s="15" t="s">
        <v>459</v>
      </c>
      <c r="H347" s="15" t="s">
        <v>908</v>
      </c>
      <c r="I347" s="15" t="s">
        <v>62</v>
      </c>
      <c r="J347" s="284"/>
      <c r="K347" s="286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833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630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834</v>
      </c>
      <c r="D353" s="20">
        <f>SUM(D354:D356)</f>
        <v>180</v>
      </c>
      <c r="E353" s="20">
        <f t="shared" si="78"/>
        <v>62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27</v>
      </c>
      <c r="J353" s="20">
        <f t="shared" si="89"/>
        <v>0</v>
      </c>
      <c r="K353" s="21">
        <f t="shared" si="89"/>
        <v>35</v>
      </c>
    </row>
    <row r="354" spans="1:11" ht="18.75" customHeight="1">
      <c r="A354" s="157">
        <v>5277</v>
      </c>
      <c r="B354" s="141">
        <v>444100</v>
      </c>
      <c r="C354" s="150" t="s">
        <v>648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649</v>
      </c>
      <c r="D355" s="22">
        <v>180</v>
      </c>
      <c r="E355" s="23">
        <f t="shared" si="78"/>
        <v>62</v>
      </c>
      <c r="F355" s="22"/>
      <c r="G355" s="22"/>
      <c r="H355" s="22"/>
      <c r="I355" s="22">
        <v>27</v>
      </c>
      <c r="J355" s="22"/>
      <c r="K355" s="24">
        <v>35</v>
      </c>
    </row>
    <row r="356" spans="1:11" ht="18.75" customHeight="1">
      <c r="A356" s="157">
        <v>5279</v>
      </c>
      <c r="B356" s="141">
        <v>444300</v>
      </c>
      <c r="C356" s="150" t="s">
        <v>752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835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836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837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838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839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840</v>
      </c>
      <c r="D370" s="20">
        <f>D375+D378+D381+D384+D387</f>
        <v>1182</v>
      </c>
      <c r="E370" s="20">
        <f t="shared" si="78"/>
        <v>628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628</v>
      </c>
      <c r="J370" s="20">
        <f t="shared" si="95"/>
        <v>0</v>
      </c>
      <c r="K370" s="21">
        <f t="shared" si="95"/>
        <v>0</v>
      </c>
    </row>
    <row r="371" spans="1:11">
      <c r="A371" s="291" t="s">
        <v>533</v>
      </c>
      <c r="B371" s="292" t="s">
        <v>534</v>
      </c>
      <c r="C371" s="293" t="s">
        <v>535</v>
      </c>
      <c r="D371" s="293" t="s">
        <v>912</v>
      </c>
      <c r="E371" s="283" t="s">
        <v>380</v>
      </c>
      <c r="F371" s="284"/>
      <c r="G371" s="284"/>
      <c r="H371" s="284"/>
      <c r="I371" s="284"/>
      <c r="J371" s="284"/>
      <c r="K371" s="286"/>
    </row>
    <row r="372" spans="1:11" ht="12.75" customHeight="1">
      <c r="A372" s="291"/>
      <c r="B372" s="292"/>
      <c r="C372" s="293"/>
      <c r="D372" s="293"/>
      <c r="E372" s="283" t="s">
        <v>917</v>
      </c>
      <c r="F372" s="283" t="s">
        <v>427</v>
      </c>
      <c r="G372" s="284"/>
      <c r="H372" s="284"/>
      <c r="I372" s="284"/>
      <c r="J372" s="283" t="s">
        <v>909</v>
      </c>
      <c r="K372" s="285" t="s">
        <v>63</v>
      </c>
    </row>
    <row r="373" spans="1:11" ht="25.5">
      <c r="A373" s="291"/>
      <c r="B373" s="292"/>
      <c r="C373" s="293"/>
      <c r="D373" s="293"/>
      <c r="E373" s="284"/>
      <c r="F373" s="15" t="s">
        <v>381</v>
      </c>
      <c r="G373" s="15" t="s">
        <v>459</v>
      </c>
      <c r="H373" s="15" t="s">
        <v>908</v>
      </c>
      <c r="I373" s="15" t="s">
        <v>62</v>
      </c>
      <c r="J373" s="284"/>
      <c r="K373" s="286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841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842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631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843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844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845</v>
      </c>
      <c r="D387" s="20">
        <f>D388+D389</f>
        <v>1182</v>
      </c>
      <c r="E387" s="20">
        <f t="shared" si="98"/>
        <v>628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628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>
        <v>1182</v>
      </c>
      <c r="E388" s="23">
        <f t="shared" si="98"/>
        <v>628</v>
      </c>
      <c r="F388" s="22"/>
      <c r="G388" s="22"/>
      <c r="H388" s="22"/>
      <c r="I388" s="22">
        <v>628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846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847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848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291" t="s">
        <v>533</v>
      </c>
      <c r="B396" s="292" t="s">
        <v>534</v>
      </c>
      <c r="C396" s="293" t="s">
        <v>535</v>
      </c>
      <c r="D396" s="293" t="s">
        <v>912</v>
      </c>
      <c r="E396" s="283" t="s">
        <v>380</v>
      </c>
      <c r="F396" s="284"/>
      <c r="G396" s="284"/>
      <c r="H396" s="284"/>
      <c r="I396" s="284"/>
      <c r="J396" s="284"/>
      <c r="K396" s="286"/>
    </row>
    <row r="397" spans="1:11" ht="12.75" customHeight="1">
      <c r="A397" s="291"/>
      <c r="B397" s="292"/>
      <c r="C397" s="293"/>
      <c r="D397" s="293"/>
      <c r="E397" s="283" t="s">
        <v>917</v>
      </c>
      <c r="F397" s="283" t="s">
        <v>427</v>
      </c>
      <c r="G397" s="284"/>
      <c r="H397" s="284"/>
      <c r="I397" s="284"/>
      <c r="J397" s="283" t="s">
        <v>909</v>
      </c>
      <c r="K397" s="285" t="s">
        <v>63</v>
      </c>
    </row>
    <row r="398" spans="1:11" ht="25.5">
      <c r="A398" s="291"/>
      <c r="B398" s="292"/>
      <c r="C398" s="293"/>
      <c r="D398" s="293"/>
      <c r="E398" s="284"/>
      <c r="F398" s="15" t="s">
        <v>381</v>
      </c>
      <c r="G398" s="15" t="s">
        <v>459</v>
      </c>
      <c r="H398" s="15" t="s">
        <v>908</v>
      </c>
      <c r="I398" s="15" t="s">
        <v>62</v>
      </c>
      <c r="J398" s="284"/>
      <c r="K398" s="286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849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850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851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852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853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658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854</v>
      </c>
      <c r="D409" s="20">
        <f>D410+D413+D417+D419+D422+D428</f>
        <v>2800</v>
      </c>
      <c r="E409" s="20">
        <f t="shared" si="98"/>
        <v>1483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673</v>
      </c>
      <c r="J409" s="20">
        <f t="shared" si="105"/>
        <v>0</v>
      </c>
      <c r="K409" s="21">
        <f t="shared" si="105"/>
        <v>810</v>
      </c>
    </row>
    <row r="410" spans="1:11" ht="25.5">
      <c r="A410" s="156">
        <v>5325</v>
      </c>
      <c r="B410" s="15">
        <v>481000</v>
      </c>
      <c r="C410" s="149" t="s">
        <v>855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856</v>
      </c>
      <c r="D413" s="20">
        <f>SUM(D414:D416)</f>
        <v>2300</v>
      </c>
      <c r="E413" s="20">
        <f t="shared" si="98"/>
        <v>330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138</v>
      </c>
      <c r="J413" s="20">
        <f t="shared" si="107"/>
        <v>0</v>
      </c>
      <c r="K413" s="21">
        <f t="shared" si="107"/>
        <v>192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/>
      <c r="E414" s="23">
        <f t="shared" si="98"/>
        <v>21</v>
      </c>
      <c r="F414" s="22"/>
      <c r="G414" s="22"/>
      <c r="H414" s="22"/>
      <c r="I414" s="22">
        <v>21</v>
      </c>
      <c r="J414" s="22"/>
      <c r="K414" s="24"/>
    </row>
    <row r="415" spans="1:11" ht="18.75" customHeight="1">
      <c r="A415" s="157">
        <v>5330</v>
      </c>
      <c r="B415" s="141">
        <v>482200</v>
      </c>
      <c r="C415" s="150" t="s">
        <v>61</v>
      </c>
      <c r="D415" s="22"/>
      <c r="E415" s="23">
        <f t="shared" si="98"/>
        <v>309</v>
      </c>
      <c r="F415" s="22"/>
      <c r="G415" s="22"/>
      <c r="H415" s="22"/>
      <c r="I415" s="22">
        <v>117</v>
      </c>
      <c r="J415" s="22"/>
      <c r="K415" s="24">
        <v>192</v>
      </c>
    </row>
    <row r="416" spans="1:11" ht="18.75" customHeight="1">
      <c r="A416" s="157">
        <v>5331</v>
      </c>
      <c r="B416" s="141">
        <v>482300</v>
      </c>
      <c r="C416" s="150" t="s">
        <v>753</v>
      </c>
      <c r="D416" s="22">
        <v>2300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857</v>
      </c>
      <c r="D417" s="20">
        <f>D418</f>
        <v>0</v>
      </c>
      <c r="E417" s="20">
        <f t="shared" si="98"/>
        <v>998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535</v>
      </c>
      <c r="J417" s="20">
        <f t="shared" si="108"/>
        <v>0</v>
      </c>
      <c r="K417" s="21">
        <f t="shared" si="108"/>
        <v>463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/>
      <c r="E418" s="23">
        <f t="shared" si="98"/>
        <v>998</v>
      </c>
      <c r="F418" s="22"/>
      <c r="G418" s="22"/>
      <c r="H418" s="22"/>
      <c r="I418" s="22">
        <v>535</v>
      </c>
      <c r="J418" s="22"/>
      <c r="K418" s="24">
        <v>463</v>
      </c>
    </row>
    <row r="419" spans="1:11" ht="38.25">
      <c r="A419" s="156">
        <v>5334</v>
      </c>
      <c r="B419" s="15">
        <v>484000</v>
      </c>
      <c r="C419" s="149" t="s">
        <v>858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581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859</v>
      </c>
      <c r="D422" s="20">
        <f>D423</f>
        <v>500</v>
      </c>
      <c r="E422" s="20">
        <f t="shared" si="98"/>
        <v>155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155</v>
      </c>
    </row>
    <row r="423" spans="1:11" ht="25.5">
      <c r="A423" s="157">
        <v>5338</v>
      </c>
      <c r="B423" s="141">
        <v>485100</v>
      </c>
      <c r="C423" s="150" t="s">
        <v>860</v>
      </c>
      <c r="D423" s="22">
        <v>500</v>
      </c>
      <c r="E423" s="23">
        <f t="shared" si="98"/>
        <v>155</v>
      </c>
      <c r="F423" s="22"/>
      <c r="G423" s="22"/>
      <c r="H423" s="22"/>
      <c r="I423" s="22"/>
      <c r="J423" s="22"/>
      <c r="K423" s="24">
        <v>155</v>
      </c>
    </row>
    <row r="424" spans="1:11">
      <c r="A424" s="291" t="s">
        <v>533</v>
      </c>
      <c r="B424" s="292" t="s">
        <v>534</v>
      </c>
      <c r="C424" s="293" t="s">
        <v>535</v>
      </c>
      <c r="D424" s="293" t="s">
        <v>912</v>
      </c>
      <c r="E424" s="283" t="s">
        <v>380</v>
      </c>
      <c r="F424" s="284"/>
      <c r="G424" s="284"/>
      <c r="H424" s="284"/>
      <c r="I424" s="284"/>
      <c r="J424" s="284"/>
      <c r="K424" s="286"/>
    </row>
    <row r="425" spans="1:11" ht="12.75" customHeight="1">
      <c r="A425" s="291"/>
      <c r="B425" s="292"/>
      <c r="C425" s="293"/>
      <c r="D425" s="293"/>
      <c r="E425" s="283" t="s">
        <v>917</v>
      </c>
      <c r="F425" s="283" t="s">
        <v>427</v>
      </c>
      <c r="G425" s="284"/>
      <c r="H425" s="284"/>
      <c r="I425" s="284"/>
      <c r="J425" s="283" t="s">
        <v>909</v>
      </c>
      <c r="K425" s="285" t="s">
        <v>63</v>
      </c>
    </row>
    <row r="426" spans="1:11" ht="25.5">
      <c r="A426" s="291"/>
      <c r="B426" s="292"/>
      <c r="C426" s="293"/>
      <c r="D426" s="293"/>
      <c r="E426" s="284"/>
      <c r="F426" s="15" t="s">
        <v>381</v>
      </c>
      <c r="G426" s="15" t="s">
        <v>459</v>
      </c>
      <c r="H426" s="15" t="s">
        <v>908</v>
      </c>
      <c r="I426" s="15" t="s">
        <v>62</v>
      </c>
      <c r="J426" s="284"/>
      <c r="K426" s="286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861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582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862</v>
      </c>
      <c r="D430" s="20">
        <f>D431+D453+D466+D469+D477</f>
        <v>126419</v>
      </c>
      <c r="E430" s="20">
        <f t="shared" si="98"/>
        <v>819</v>
      </c>
      <c r="F430" s="20">
        <f t="shared" ref="F430:K430" si="112">F431+F453+F466+F469+F477</f>
        <v>724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95</v>
      </c>
    </row>
    <row r="431" spans="1:11" ht="25.5">
      <c r="A431" s="156">
        <v>5342</v>
      </c>
      <c r="B431" s="15">
        <v>510000</v>
      </c>
      <c r="C431" s="149" t="s">
        <v>863</v>
      </c>
      <c r="D431" s="20">
        <f>D432+D437+D447+D449+D451</f>
        <v>126419</v>
      </c>
      <c r="E431" s="20">
        <f t="shared" si="98"/>
        <v>819</v>
      </c>
      <c r="F431" s="20">
        <f t="shared" ref="F431:K431" si="113">F432+F437+F447+F449+F451</f>
        <v>724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95</v>
      </c>
    </row>
    <row r="432" spans="1:11" ht="27" customHeight="1">
      <c r="A432" s="156">
        <v>5343</v>
      </c>
      <c r="B432" s="15">
        <v>511000</v>
      </c>
      <c r="C432" s="149" t="s">
        <v>864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7">
        <v>5344</v>
      </c>
      <c r="B433" s="141">
        <v>511100</v>
      </c>
      <c r="C433" s="150" t="s">
        <v>571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572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573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574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865</v>
      </c>
      <c r="D437" s="20">
        <f>SUM(D438:D446)</f>
        <v>126419</v>
      </c>
      <c r="E437" s="20">
        <f t="shared" si="98"/>
        <v>789</v>
      </c>
      <c r="F437" s="20">
        <f t="shared" ref="F437:K437" si="115">SUM(F438:F446)</f>
        <v>724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65</v>
      </c>
    </row>
    <row r="438" spans="1:11" ht="17.25" customHeight="1">
      <c r="A438" s="157">
        <v>5349</v>
      </c>
      <c r="B438" s="141">
        <v>512100</v>
      </c>
      <c r="C438" s="150" t="s">
        <v>575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209</v>
      </c>
      <c r="E439" s="23">
        <f t="shared" si="98"/>
        <v>35</v>
      </c>
      <c r="F439" s="22"/>
      <c r="G439" s="22"/>
      <c r="H439" s="22"/>
      <c r="I439" s="22"/>
      <c r="J439" s="22"/>
      <c r="K439" s="24">
        <v>35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>
        <v>100</v>
      </c>
      <c r="E441" s="23">
        <f t="shared" si="98"/>
        <v>30</v>
      </c>
      <c r="F441" s="22"/>
      <c r="G441" s="22"/>
      <c r="H441" s="22"/>
      <c r="I441" s="22"/>
      <c r="J441" s="22"/>
      <c r="K441" s="24">
        <v>30</v>
      </c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126110</v>
      </c>
      <c r="E442" s="23">
        <f t="shared" si="98"/>
        <v>724</v>
      </c>
      <c r="F442" s="22">
        <v>724</v>
      </c>
      <c r="G442" s="22"/>
      <c r="H442" s="22"/>
      <c r="I442" s="22"/>
      <c r="J442" s="22"/>
      <c r="K442" s="24"/>
    </row>
    <row r="443" spans="1:11" ht="17.25" customHeight="1">
      <c r="A443" s="157">
        <v>5354</v>
      </c>
      <c r="B443" s="141">
        <v>512600</v>
      </c>
      <c r="C443" s="150" t="s">
        <v>754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576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866</v>
      </c>
      <c r="D447" s="20">
        <f>D448</f>
        <v>0</v>
      </c>
      <c r="E447" s="20">
        <f t="shared" si="98"/>
        <v>30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30</v>
      </c>
    </row>
    <row r="448" spans="1:11" ht="17.25" customHeight="1">
      <c r="A448" s="157">
        <v>5359</v>
      </c>
      <c r="B448" s="141">
        <v>513100</v>
      </c>
      <c r="C448" s="150" t="s">
        <v>583</v>
      </c>
      <c r="D448" s="22"/>
      <c r="E448" s="23">
        <f t="shared" si="98"/>
        <v>30</v>
      </c>
      <c r="F448" s="22"/>
      <c r="G448" s="22"/>
      <c r="H448" s="22"/>
      <c r="I448" s="22"/>
      <c r="J448" s="22"/>
      <c r="K448" s="24">
        <v>30</v>
      </c>
    </row>
    <row r="449" spans="1:11" ht="17.25" customHeight="1">
      <c r="A449" s="156">
        <v>5360</v>
      </c>
      <c r="B449" s="15">
        <v>514000</v>
      </c>
      <c r="C449" s="149" t="s">
        <v>867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577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868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870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871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291" t="s">
        <v>533</v>
      </c>
      <c r="B458" s="292" t="s">
        <v>534</v>
      </c>
      <c r="C458" s="293" t="s">
        <v>535</v>
      </c>
      <c r="D458" s="293" t="s">
        <v>912</v>
      </c>
      <c r="E458" s="283" t="s">
        <v>380</v>
      </c>
      <c r="F458" s="284"/>
      <c r="G458" s="284"/>
      <c r="H458" s="284"/>
      <c r="I458" s="284"/>
      <c r="J458" s="284"/>
      <c r="K458" s="286"/>
    </row>
    <row r="459" spans="1:11" ht="12.75" customHeight="1">
      <c r="A459" s="291"/>
      <c r="B459" s="292"/>
      <c r="C459" s="293"/>
      <c r="D459" s="293"/>
      <c r="E459" s="283" t="s">
        <v>917</v>
      </c>
      <c r="F459" s="283" t="s">
        <v>427</v>
      </c>
      <c r="G459" s="284"/>
      <c r="H459" s="284"/>
      <c r="I459" s="284"/>
      <c r="J459" s="283" t="s">
        <v>909</v>
      </c>
      <c r="K459" s="285" t="s">
        <v>63</v>
      </c>
    </row>
    <row r="460" spans="1:11" ht="25.5">
      <c r="A460" s="291"/>
      <c r="B460" s="292"/>
      <c r="C460" s="293"/>
      <c r="D460" s="293"/>
      <c r="E460" s="284"/>
      <c r="F460" s="15" t="s">
        <v>381</v>
      </c>
      <c r="G460" s="15" t="s">
        <v>459</v>
      </c>
      <c r="H460" s="15" t="s">
        <v>908</v>
      </c>
      <c r="I460" s="15" t="s">
        <v>62</v>
      </c>
      <c r="J460" s="284"/>
      <c r="K460" s="286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872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880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643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881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882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490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291" t="s">
        <v>533</v>
      </c>
      <c r="B486" s="292" t="s">
        <v>534</v>
      </c>
      <c r="C486" s="293" t="s">
        <v>535</v>
      </c>
      <c r="D486" s="293" t="s">
        <v>912</v>
      </c>
      <c r="E486" s="283" t="s">
        <v>380</v>
      </c>
      <c r="F486" s="284"/>
      <c r="G486" s="284"/>
      <c r="H486" s="284"/>
      <c r="I486" s="284"/>
      <c r="J486" s="284"/>
      <c r="K486" s="286"/>
    </row>
    <row r="487" spans="1:11" ht="12.75" customHeight="1">
      <c r="A487" s="291"/>
      <c r="B487" s="292"/>
      <c r="C487" s="293"/>
      <c r="D487" s="293"/>
      <c r="E487" s="283" t="s">
        <v>917</v>
      </c>
      <c r="F487" s="283" t="s">
        <v>427</v>
      </c>
      <c r="G487" s="284"/>
      <c r="H487" s="284"/>
      <c r="I487" s="284"/>
      <c r="J487" s="283" t="s">
        <v>909</v>
      </c>
      <c r="K487" s="285" t="s">
        <v>63</v>
      </c>
    </row>
    <row r="488" spans="1:11" ht="25.5">
      <c r="A488" s="291"/>
      <c r="B488" s="292"/>
      <c r="C488" s="293"/>
      <c r="D488" s="293"/>
      <c r="E488" s="284"/>
      <c r="F488" s="15" t="s">
        <v>381</v>
      </c>
      <c r="G488" s="15" t="s">
        <v>459</v>
      </c>
      <c r="H488" s="15" t="s">
        <v>908</v>
      </c>
      <c r="I488" s="15" t="s">
        <v>62</v>
      </c>
      <c r="J488" s="284"/>
      <c r="K488" s="286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491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492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890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756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891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892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291" t="s">
        <v>533</v>
      </c>
      <c r="B513" s="292" t="s">
        <v>534</v>
      </c>
      <c r="C513" s="293" t="s">
        <v>535</v>
      </c>
      <c r="D513" s="293" t="s">
        <v>912</v>
      </c>
      <c r="E513" s="283" t="s">
        <v>380</v>
      </c>
      <c r="F513" s="284"/>
      <c r="G513" s="284"/>
      <c r="H513" s="284"/>
      <c r="I513" s="284"/>
      <c r="J513" s="284"/>
      <c r="K513" s="286"/>
    </row>
    <row r="514" spans="1:11" ht="12.75" customHeight="1">
      <c r="A514" s="291"/>
      <c r="B514" s="292"/>
      <c r="C514" s="293"/>
      <c r="D514" s="293"/>
      <c r="E514" s="283" t="s">
        <v>917</v>
      </c>
      <c r="F514" s="283" t="s">
        <v>427</v>
      </c>
      <c r="G514" s="284"/>
      <c r="H514" s="284"/>
      <c r="I514" s="284"/>
      <c r="J514" s="283" t="s">
        <v>909</v>
      </c>
      <c r="K514" s="285" t="s">
        <v>63</v>
      </c>
    </row>
    <row r="515" spans="1:11" ht="25.5">
      <c r="A515" s="291"/>
      <c r="B515" s="292"/>
      <c r="C515" s="293"/>
      <c r="D515" s="293"/>
      <c r="E515" s="284"/>
      <c r="F515" s="15" t="s">
        <v>381</v>
      </c>
      <c r="G515" s="15" t="s">
        <v>459</v>
      </c>
      <c r="H515" s="15" t="s">
        <v>908</v>
      </c>
      <c r="I515" s="15" t="s">
        <v>62</v>
      </c>
      <c r="J515" s="284"/>
      <c r="K515" s="286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644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645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646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647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896</v>
      </c>
      <c r="D536" s="30">
        <f>D233+D480</f>
        <v>1522654</v>
      </c>
      <c r="E536" s="30">
        <f t="shared" si="139"/>
        <v>723517</v>
      </c>
      <c r="F536" s="30">
        <f t="shared" ref="F536:K536" si="141">F233+F480</f>
        <v>2657</v>
      </c>
      <c r="G536" s="30">
        <f t="shared" si="141"/>
        <v>0</v>
      </c>
      <c r="H536" s="30">
        <f t="shared" si="141"/>
        <v>1390</v>
      </c>
      <c r="I536" s="30">
        <f t="shared" si="141"/>
        <v>712141</v>
      </c>
      <c r="J536" s="30">
        <f t="shared" si="141"/>
        <v>92</v>
      </c>
      <c r="K536" s="31">
        <f t="shared" si="141"/>
        <v>7237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913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295" t="s">
        <v>533</v>
      </c>
      <c r="B540" s="289" t="s">
        <v>534</v>
      </c>
      <c r="C540" s="289" t="s">
        <v>535</v>
      </c>
      <c r="D540" s="289" t="s">
        <v>914</v>
      </c>
      <c r="E540" s="289" t="s">
        <v>915</v>
      </c>
      <c r="F540" s="289"/>
      <c r="G540" s="289"/>
      <c r="H540" s="289"/>
      <c r="I540" s="289"/>
      <c r="J540" s="289"/>
      <c r="K540" s="290"/>
    </row>
    <row r="541" spans="1:11" ht="12.75" customHeight="1">
      <c r="A541" s="296"/>
      <c r="B541" s="283"/>
      <c r="C541" s="283"/>
      <c r="D541" s="283"/>
      <c r="E541" s="283" t="s">
        <v>917</v>
      </c>
      <c r="F541" s="283" t="s">
        <v>475</v>
      </c>
      <c r="G541" s="283"/>
      <c r="H541" s="283"/>
      <c r="I541" s="283"/>
      <c r="J541" s="283" t="s">
        <v>909</v>
      </c>
      <c r="K541" s="285" t="s">
        <v>63</v>
      </c>
    </row>
    <row r="542" spans="1:11" ht="25.5">
      <c r="A542" s="296"/>
      <c r="B542" s="283"/>
      <c r="C542" s="283"/>
      <c r="D542" s="283"/>
      <c r="E542" s="284"/>
      <c r="F542" s="15" t="s">
        <v>458</v>
      </c>
      <c r="G542" s="15" t="s">
        <v>459</v>
      </c>
      <c r="H542" s="15" t="s">
        <v>908</v>
      </c>
      <c r="I542" s="15" t="s">
        <v>62</v>
      </c>
      <c r="J542" s="283"/>
      <c r="K542" s="285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897</v>
      </c>
      <c r="D544" s="20">
        <f>D22</f>
        <v>1522654</v>
      </c>
      <c r="E544" s="20">
        <f>SUM(F544:K544)</f>
        <v>722041</v>
      </c>
      <c r="F544" s="20">
        <f t="shared" ref="F544:K544" si="142">F22</f>
        <v>3030</v>
      </c>
      <c r="G544" s="20">
        <f t="shared" si="142"/>
        <v>0</v>
      </c>
      <c r="H544" s="20">
        <f t="shared" si="142"/>
        <v>2011</v>
      </c>
      <c r="I544" s="20">
        <f t="shared" si="142"/>
        <v>708968</v>
      </c>
      <c r="J544" s="20">
        <f t="shared" si="142"/>
        <v>280</v>
      </c>
      <c r="K544" s="21">
        <f t="shared" si="142"/>
        <v>7752</v>
      </c>
    </row>
    <row r="545" spans="1:11" ht="25.5">
      <c r="A545" s="136">
        <v>5437</v>
      </c>
      <c r="B545" s="15"/>
      <c r="C545" s="149" t="s">
        <v>898</v>
      </c>
      <c r="D545" s="20">
        <f>D233</f>
        <v>1522654</v>
      </c>
      <c r="E545" s="20">
        <f>SUM(F545:K545)</f>
        <v>723517</v>
      </c>
      <c r="F545" s="20">
        <f t="shared" ref="F545:K545" si="143">F233</f>
        <v>2657</v>
      </c>
      <c r="G545" s="20">
        <f t="shared" si="143"/>
        <v>0</v>
      </c>
      <c r="H545" s="20">
        <f t="shared" si="143"/>
        <v>1390</v>
      </c>
      <c r="I545" s="20">
        <f t="shared" si="143"/>
        <v>712141</v>
      </c>
      <c r="J545" s="20">
        <f t="shared" si="143"/>
        <v>92</v>
      </c>
      <c r="K545" s="21">
        <f t="shared" si="143"/>
        <v>7237</v>
      </c>
    </row>
    <row r="546" spans="1:11" ht="25.5">
      <c r="A546" s="152">
        <v>5438</v>
      </c>
      <c r="B546" s="141"/>
      <c r="C546" s="150" t="s">
        <v>899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373</v>
      </c>
      <c r="G546" s="23">
        <f t="shared" si="144"/>
        <v>0</v>
      </c>
      <c r="H546" s="23">
        <f t="shared" si="144"/>
        <v>621</v>
      </c>
      <c r="I546" s="23">
        <f t="shared" si="144"/>
        <v>0</v>
      </c>
      <c r="J546" s="23">
        <f t="shared" si="144"/>
        <v>188</v>
      </c>
      <c r="K546" s="37">
        <f t="shared" si="144"/>
        <v>515</v>
      </c>
    </row>
    <row r="547" spans="1:11" ht="25.5">
      <c r="A547" s="152">
        <v>5439</v>
      </c>
      <c r="B547" s="141"/>
      <c r="C547" s="150" t="s">
        <v>900</v>
      </c>
      <c r="D547" s="23">
        <f>IF((D545-D544)&gt;0,D545-D544,0)</f>
        <v>0</v>
      </c>
      <c r="E547" s="23">
        <f>IF((E545-E544)&gt;0,E545-E544,0)</f>
        <v>1476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3173</v>
      </c>
      <c r="J547" s="23">
        <f t="shared" si="145"/>
        <v>0</v>
      </c>
      <c r="K547" s="37">
        <f t="shared" si="145"/>
        <v>0</v>
      </c>
    </row>
    <row r="548" spans="1:11" ht="25.5">
      <c r="A548" s="136">
        <v>5440</v>
      </c>
      <c r="B548" s="15">
        <v>900000</v>
      </c>
      <c r="C548" s="149" t="s">
        <v>901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902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905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373</v>
      </c>
      <c r="G552" s="20">
        <f t="shared" si="150"/>
        <v>0</v>
      </c>
      <c r="H552" s="20">
        <f t="shared" si="150"/>
        <v>621</v>
      </c>
      <c r="I552" s="20">
        <f t="shared" si="150"/>
        <v>0</v>
      </c>
      <c r="J552" s="20">
        <f t="shared" si="150"/>
        <v>188</v>
      </c>
      <c r="K552" s="21">
        <f t="shared" si="150"/>
        <v>515</v>
      </c>
    </row>
    <row r="553" spans="1:11" ht="18.75" customHeight="1" thickBot="1">
      <c r="A553" s="153">
        <v>5445</v>
      </c>
      <c r="B553" s="144"/>
      <c r="C553" s="151" t="s">
        <v>906</v>
      </c>
      <c r="D553" s="30">
        <f t="shared" ref="D553:K553" si="151">IF(D536-D224&gt;0,D536-D224,0)</f>
        <v>0</v>
      </c>
      <c r="E553" s="30">
        <f t="shared" si="151"/>
        <v>1476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3173</v>
      </c>
      <c r="J553" s="30">
        <f t="shared" si="151"/>
        <v>0</v>
      </c>
      <c r="K553" s="31">
        <f t="shared" si="151"/>
        <v>0</v>
      </c>
    </row>
    <row r="556" spans="1:11" s="98" customFormat="1" ht="29.25" customHeight="1">
      <c r="A556" s="134" t="s">
        <v>958</v>
      </c>
      <c r="B556" s="145"/>
      <c r="C556" s="145"/>
      <c r="E556" s="288" t="s">
        <v>916</v>
      </c>
      <c r="F556" s="288"/>
      <c r="I556" s="287" t="s">
        <v>472</v>
      </c>
      <c r="J556" s="287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957</v>
      </c>
    </row>
    <row r="560" spans="1:11" s="98" customFormat="1">
      <c r="A560" s="97"/>
      <c r="B560" s="145"/>
      <c r="C560" s="145"/>
    </row>
  </sheetData>
  <sheetProtection password="CB01" sheet="1"/>
  <mergeCells count="191">
    <mergeCell ref="F87:I87"/>
    <mergeCell ref="E230:E231"/>
    <mergeCell ref="E86:K86"/>
    <mergeCell ref="F28:I28"/>
    <mergeCell ref="F60:I60"/>
    <mergeCell ref="F170:I170"/>
    <mergeCell ref="E229:K229"/>
    <mergeCell ref="F230:I230"/>
    <mergeCell ref="E196:E197"/>
    <mergeCell ref="J87:J88"/>
    <mergeCell ref="J196:J197"/>
    <mergeCell ref="K196:K197"/>
    <mergeCell ref="F196:I196"/>
    <mergeCell ref="E217:K217"/>
    <mergeCell ref="E218:E219"/>
    <mergeCell ref="J218:J219"/>
    <mergeCell ref="K218:K219"/>
    <mergeCell ref="F218:I218"/>
    <mergeCell ref="K87:K88"/>
    <mergeCell ref="E87:E88"/>
    <mergeCell ref="K117:K118"/>
    <mergeCell ref="E116:K116"/>
    <mergeCell ref="E117:E118"/>
    <mergeCell ref="E142:K142"/>
    <mergeCell ref="A27:A29"/>
    <mergeCell ref="B27:B29"/>
    <mergeCell ref="K28:K29"/>
    <mergeCell ref="E59:K59"/>
    <mergeCell ref="E60:E61"/>
    <mergeCell ref="J60:J61"/>
    <mergeCell ref="K60:K61"/>
    <mergeCell ref="C59:C61"/>
    <mergeCell ref="E27:K27"/>
    <mergeCell ref="E28:E29"/>
    <mergeCell ref="J28:J29"/>
    <mergeCell ref="C27:C29"/>
    <mergeCell ref="D27:D29"/>
    <mergeCell ref="A18:A20"/>
    <mergeCell ref="B18:B20"/>
    <mergeCell ref="C18:C20"/>
    <mergeCell ref="E18:K18"/>
    <mergeCell ref="F19:I19"/>
    <mergeCell ref="J19:J20"/>
    <mergeCell ref="K19:K20"/>
    <mergeCell ref="E19:E20"/>
    <mergeCell ref="D18:D20"/>
    <mergeCell ref="A86:A88"/>
    <mergeCell ref="B86:B88"/>
    <mergeCell ref="A59:A61"/>
    <mergeCell ref="B59:B61"/>
    <mergeCell ref="D59:D61"/>
    <mergeCell ref="C86:C88"/>
    <mergeCell ref="D86:D88"/>
    <mergeCell ref="C169:C171"/>
    <mergeCell ref="D169:D171"/>
    <mergeCell ref="D229:D231"/>
    <mergeCell ref="B217:B219"/>
    <mergeCell ref="C116:C118"/>
    <mergeCell ref="A229:A231"/>
    <mergeCell ref="B229:B231"/>
    <mergeCell ref="A195:A197"/>
    <mergeCell ref="A116:A118"/>
    <mergeCell ref="B116:B118"/>
    <mergeCell ref="D116:D118"/>
    <mergeCell ref="B142:B144"/>
    <mergeCell ref="C142:C144"/>
    <mergeCell ref="D142:D144"/>
    <mergeCell ref="A142:A144"/>
    <mergeCell ref="A540:A542"/>
    <mergeCell ref="B540:B542"/>
    <mergeCell ref="C540:C542"/>
    <mergeCell ref="D540:D542"/>
    <mergeCell ref="B195:B197"/>
    <mergeCell ref="A169:A171"/>
    <mergeCell ref="B169:B171"/>
    <mergeCell ref="A217:A219"/>
    <mergeCell ref="C345:C347"/>
    <mergeCell ref="B315:B317"/>
    <mergeCell ref="C248:C250"/>
    <mergeCell ref="D248:D250"/>
    <mergeCell ref="C229:C231"/>
    <mergeCell ref="A345:A347"/>
    <mergeCell ref="B345:B347"/>
    <mergeCell ref="C195:C197"/>
    <mergeCell ref="D195:D197"/>
    <mergeCell ref="A248:A250"/>
    <mergeCell ref="D345:D347"/>
    <mergeCell ref="B248:B250"/>
    <mergeCell ref="C284:C286"/>
    <mergeCell ref="C217:C219"/>
    <mergeCell ref="D217:D219"/>
    <mergeCell ref="A284:A286"/>
    <mergeCell ref="E143:E144"/>
    <mergeCell ref="J143:J144"/>
    <mergeCell ref="K143:K144"/>
    <mergeCell ref="J117:J118"/>
    <mergeCell ref="E195:K195"/>
    <mergeCell ref="E169:K169"/>
    <mergeCell ref="E170:E171"/>
    <mergeCell ref="J170:J171"/>
    <mergeCell ref="K170:K171"/>
    <mergeCell ref="F117:I117"/>
    <mergeCell ref="F143:I143"/>
    <mergeCell ref="B284:B286"/>
    <mergeCell ref="C396:C398"/>
    <mergeCell ref="D396:D398"/>
    <mergeCell ref="E372:E373"/>
    <mergeCell ref="A396:A398"/>
    <mergeCell ref="B396:B398"/>
    <mergeCell ref="E284:K284"/>
    <mergeCell ref="E285:E286"/>
    <mergeCell ref="A315:A317"/>
    <mergeCell ref="J285:J286"/>
    <mergeCell ref="K285:K286"/>
    <mergeCell ref="E345:K345"/>
    <mergeCell ref="D284:D286"/>
    <mergeCell ref="E315:K315"/>
    <mergeCell ref="E316:E317"/>
    <mergeCell ref="J316:J317"/>
    <mergeCell ref="K316:K317"/>
    <mergeCell ref="F285:I285"/>
    <mergeCell ref="C315:C317"/>
    <mergeCell ref="D315:D317"/>
    <mergeCell ref="K346:K347"/>
    <mergeCell ref="J346:J347"/>
    <mergeCell ref="A458:A460"/>
    <mergeCell ref="K372:K373"/>
    <mergeCell ref="A371:A373"/>
    <mergeCell ref="B371:B373"/>
    <mergeCell ref="C371:C373"/>
    <mergeCell ref="D371:D373"/>
    <mergeCell ref="B458:B460"/>
    <mergeCell ref="C458:C460"/>
    <mergeCell ref="D458:D460"/>
    <mergeCell ref="A424:A426"/>
    <mergeCell ref="B424:B426"/>
    <mergeCell ref="C424:C426"/>
    <mergeCell ref="E458:K458"/>
    <mergeCell ref="E424:K424"/>
    <mergeCell ref="E425:E426"/>
    <mergeCell ref="J425:J426"/>
    <mergeCell ref="D424:D426"/>
    <mergeCell ref="E396:K396"/>
    <mergeCell ref="E371:K371"/>
    <mergeCell ref="J372:J373"/>
    <mergeCell ref="A513:A515"/>
    <mergeCell ref="B513:B515"/>
    <mergeCell ref="C513:C515"/>
    <mergeCell ref="D513:D515"/>
    <mergeCell ref="E513:K513"/>
    <mergeCell ref="A486:A488"/>
    <mergeCell ref="B486:B488"/>
    <mergeCell ref="D486:D488"/>
    <mergeCell ref="F487:I487"/>
    <mergeCell ref="C486:C488"/>
    <mergeCell ref="E486:K486"/>
    <mergeCell ref="K487:K488"/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K425:K426"/>
    <mergeCell ref="E541:E542"/>
    <mergeCell ref="J541:J542"/>
    <mergeCell ref="F541:I541"/>
    <mergeCell ref="K541:K542"/>
    <mergeCell ref="E514:E515"/>
    <mergeCell ref="J514:J515"/>
    <mergeCell ref="K514:K515"/>
    <mergeCell ref="F514:I514"/>
    <mergeCell ref="F459:I459"/>
    <mergeCell ref="E249:E250"/>
    <mergeCell ref="J249:J250"/>
    <mergeCell ref="K249:K250"/>
    <mergeCell ref="K459:K460"/>
    <mergeCell ref="E346:E347"/>
    <mergeCell ref="K230:K231"/>
    <mergeCell ref="J230:J231"/>
    <mergeCell ref="F346:I346"/>
    <mergeCell ref="F249:I249"/>
    <mergeCell ref="E248:K248"/>
    <mergeCell ref="E397:E398"/>
    <mergeCell ref="J397:J398"/>
    <mergeCell ref="K397:K398"/>
    <mergeCell ref="F316:I316"/>
    <mergeCell ref="E459:E460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E27" sqref="E27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</row>
    <row r="2" spans="1:5">
      <c r="A2" s="60" t="s">
        <v>400</v>
      </c>
      <c r="B2" s="61"/>
      <c r="E2" s="133" t="s">
        <v>918</v>
      </c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1012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15 ЗАЈЕЧАР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00215003 ЗЦ ЗАЈЕЧАР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933</v>
      </c>
    </row>
    <row r="11" spans="1:5">
      <c r="A11" s="303" t="s">
        <v>211</v>
      </c>
      <c r="B11" s="30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1009</v>
      </c>
      <c r="D13" s="79">
        <f>D14+D15</f>
        <v>28889</v>
      </c>
      <c r="E13" s="80">
        <f>E14+E15</f>
        <v>28029</v>
      </c>
    </row>
    <row r="14" spans="1:5" ht="24" customHeight="1">
      <c r="A14" s="81"/>
      <c r="B14" s="82" t="s">
        <v>201</v>
      </c>
      <c r="C14" s="83" t="s">
        <v>213</v>
      </c>
      <c r="D14" s="84">
        <v>28867</v>
      </c>
      <c r="E14" s="85">
        <v>28007</v>
      </c>
    </row>
    <row r="15" spans="1:5" ht="24" customHeight="1">
      <c r="A15" s="81"/>
      <c r="B15" s="82" t="s">
        <v>202</v>
      </c>
      <c r="C15" s="83" t="s">
        <v>214</v>
      </c>
      <c r="D15" s="84">
        <v>22</v>
      </c>
      <c r="E15" s="85">
        <v>22</v>
      </c>
    </row>
    <row r="16" spans="1:5" ht="24" customHeight="1">
      <c r="A16" s="76" t="s">
        <v>203</v>
      </c>
      <c r="B16" s="77"/>
      <c r="C16" s="86" t="s">
        <v>1013</v>
      </c>
      <c r="D16" s="79">
        <f>D17+D18+D19</f>
        <v>729450</v>
      </c>
      <c r="E16" s="80">
        <f>E17+E18+E19</f>
        <v>706971</v>
      </c>
    </row>
    <row r="17" spans="1:6" ht="24" customHeight="1">
      <c r="A17" s="81"/>
      <c r="B17" s="82" t="s">
        <v>206</v>
      </c>
      <c r="C17" s="83" t="s">
        <v>215</v>
      </c>
      <c r="D17" s="84">
        <v>722041</v>
      </c>
      <c r="E17" s="85">
        <v>706971</v>
      </c>
    </row>
    <row r="18" spans="1:6" ht="24" customHeight="1">
      <c r="A18" s="81"/>
      <c r="B18" s="82" t="s">
        <v>207</v>
      </c>
      <c r="C18" s="83" t="s">
        <v>216</v>
      </c>
      <c r="D18" s="84">
        <v>480</v>
      </c>
      <c r="E18" s="85"/>
    </row>
    <row r="19" spans="1:6" ht="24" customHeight="1">
      <c r="A19" s="81"/>
      <c r="B19" s="82" t="s">
        <v>208</v>
      </c>
      <c r="C19" s="83" t="s">
        <v>217</v>
      </c>
      <c r="D19" s="84">
        <v>6929</v>
      </c>
      <c r="E19" s="85"/>
    </row>
    <row r="20" spans="1:6" ht="24" customHeight="1">
      <c r="A20" s="76" t="s">
        <v>204</v>
      </c>
      <c r="B20" s="77"/>
      <c r="C20" s="86" t="s">
        <v>1014</v>
      </c>
      <c r="D20" s="79">
        <f>D21+D22+D23</f>
        <v>730746</v>
      </c>
      <c r="E20" s="80">
        <f>E21+E22+E23</f>
        <v>710176</v>
      </c>
    </row>
    <row r="21" spans="1:6" ht="24" customHeight="1">
      <c r="A21" s="81"/>
      <c r="B21" s="82" t="s">
        <v>218</v>
      </c>
      <c r="C21" s="83" t="s">
        <v>219</v>
      </c>
      <c r="D21" s="84">
        <v>723517</v>
      </c>
      <c r="E21" s="85">
        <v>710176</v>
      </c>
    </row>
    <row r="22" spans="1:6" ht="24" customHeight="1">
      <c r="A22" s="81"/>
      <c r="B22" s="82" t="s">
        <v>220</v>
      </c>
      <c r="C22" s="83" t="s">
        <v>221</v>
      </c>
      <c r="D22" s="84">
        <v>515</v>
      </c>
      <c r="E22" s="85"/>
    </row>
    <row r="23" spans="1:6" ht="24" customHeight="1">
      <c r="A23" s="81"/>
      <c r="B23" s="82" t="s">
        <v>222</v>
      </c>
      <c r="C23" s="83" t="s">
        <v>223</v>
      </c>
      <c r="D23" s="84">
        <v>6714</v>
      </c>
      <c r="E23" s="85"/>
    </row>
    <row r="24" spans="1:6" ht="24" customHeight="1">
      <c r="A24" s="76" t="s">
        <v>205</v>
      </c>
      <c r="B24" s="77"/>
      <c r="C24" s="78" t="s">
        <v>1015</v>
      </c>
      <c r="D24" s="79">
        <f>D13+D16-D20</f>
        <v>27593</v>
      </c>
      <c r="E24" s="79">
        <f>E13+E16-E20</f>
        <v>24824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27588</v>
      </c>
      <c r="E25" s="85">
        <v>24819</v>
      </c>
    </row>
    <row r="26" spans="1:6" ht="24" customHeight="1" thickBot="1">
      <c r="A26" s="89"/>
      <c r="B26" s="90" t="s">
        <v>210</v>
      </c>
      <c r="C26" s="91" t="s">
        <v>225</v>
      </c>
      <c r="D26" s="92">
        <v>5</v>
      </c>
      <c r="E26" s="93">
        <v>5</v>
      </c>
    </row>
  </sheetData>
  <sheetProtection password="CB01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24"/>
  <sheetViews>
    <sheetView showGridLines="0" showRowColHeaders="0" showZeros="0" showOutlineSymbols="0" topLeftCell="A73" zoomScaleNormal="100" zoomScaleSheetLayoutView="124" workbookViewId="0">
      <selection activeCell="D28" sqref="D28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6">
      <c r="A1" s="216" t="s">
        <v>72</v>
      </c>
    </row>
    <row r="2" spans="1:6">
      <c r="A2" s="216" t="s">
        <v>400</v>
      </c>
    </row>
    <row r="3" spans="1:6">
      <c r="A3" s="216" t="s">
        <v>474</v>
      </c>
      <c r="D3" s="215"/>
      <c r="E3" s="215"/>
      <c r="F3" s="215" t="s">
        <v>931</v>
      </c>
    </row>
    <row r="6" spans="1:6" ht="9" customHeight="1"/>
    <row r="7" spans="1:6">
      <c r="A7" s="214" t="str">
        <f>"ФИЛИЈАЛА:   " &amp; Filijala</f>
        <v>ФИЛИЈАЛА:   15 ЗАЈЕЧАР</v>
      </c>
      <c r="B7" s="209"/>
      <c r="C7" s="208"/>
      <c r="D7" s="208"/>
      <c r="E7" s="208"/>
    </row>
    <row r="8" spans="1:6" ht="18.75" customHeight="1">
      <c r="A8" s="214" t="str">
        <f>"ЗДРАВСТВЕНА УСТАНОВА:  " &amp; ZU</f>
        <v>ЗДРАВСТВЕНА УСТАНОВА:  00215003 ЗЦ ЗАЈЕЧАР</v>
      </c>
      <c r="B8" s="209"/>
      <c r="C8" s="208"/>
      <c r="D8" s="208"/>
      <c r="E8" s="208"/>
    </row>
    <row r="9" spans="1:6" ht="9.75" customHeight="1">
      <c r="A9" s="210"/>
      <c r="B9" s="209"/>
      <c r="C9" s="212"/>
      <c r="D9" s="213"/>
      <c r="E9" s="213"/>
    </row>
    <row r="10" spans="1:6" ht="7.5" customHeight="1">
      <c r="A10" s="210"/>
      <c r="B10" s="209"/>
      <c r="C10" s="212"/>
      <c r="D10" s="211"/>
      <c r="E10" s="211"/>
    </row>
    <row r="11" spans="1:6" ht="6" customHeight="1">
      <c r="A11" s="210"/>
      <c r="B11" s="209"/>
      <c r="C11" s="208"/>
      <c r="D11" s="208"/>
      <c r="E11" s="208"/>
    </row>
    <row r="12" spans="1:6" ht="1.5" customHeight="1">
      <c r="A12" s="205"/>
      <c r="B12" s="206"/>
      <c r="C12" s="205"/>
      <c r="D12" s="204"/>
      <c r="E12" s="204"/>
    </row>
    <row r="13" spans="1:6" ht="4.5" customHeight="1">
      <c r="A13" s="207"/>
      <c r="B13" s="206"/>
      <c r="C13" s="205"/>
      <c r="D13" s="204"/>
      <c r="E13" s="204"/>
    </row>
    <row r="14" spans="1:6" ht="18.75">
      <c r="A14" s="203" t="s">
        <v>930</v>
      </c>
      <c r="B14" s="203"/>
      <c r="C14" s="203"/>
      <c r="D14" s="203"/>
      <c r="E14" s="203"/>
    </row>
    <row r="15" spans="1:6" ht="19.5" customHeight="1">
      <c r="A15" s="202" t="s">
        <v>1011</v>
      </c>
      <c r="B15" s="201"/>
      <c r="C15" s="201"/>
      <c r="D15" s="201"/>
      <c r="E15" s="201"/>
    </row>
    <row r="16" spans="1:6" ht="36" customHeight="1">
      <c r="A16" s="192" t="s">
        <v>442</v>
      </c>
    </row>
    <row r="17" spans="1:8" ht="18" customHeight="1" thickBot="1">
      <c r="D17" s="200"/>
      <c r="E17" s="200"/>
      <c r="H17" s="114" t="s">
        <v>933</v>
      </c>
    </row>
    <row r="18" spans="1:8" ht="24" customHeight="1">
      <c r="A18" s="311" t="s">
        <v>533</v>
      </c>
      <c r="B18" s="312" t="s">
        <v>534</v>
      </c>
      <c r="C18" s="312" t="s">
        <v>535</v>
      </c>
      <c r="D18" s="319" t="s">
        <v>977</v>
      </c>
      <c r="E18" s="319" t="s">
        <v>976</v>
      </c>
      <c r="F18" s="314" t="s">
        <v>975</v>
      </c>
      <c r="G18" s="321" t="s">
        <v>1002</v>
      </c>
      <c r="H18" s="323" t="s">
        <v>965</v>
      </c>
    </row>
    <row r="19" spans="1:8" ht="35.25" customHeight="1">
      <c r="A19" s="305"/>
      <c r="B19" s="307"/>
      <c r="C19" s="313"/>
      <c r="D19" s="320"/>
      <c r="E19" s="320"/>
      <c r="F19" s="309"/>
      <c r="G19" s="322"/>
      <c r="H19" s="324"/>
    </row>
    <row r="20" spans="1:8" ht="24.75" customHeight="1">
      <c r="A20" s="305"/>
      <c r="B20" s="307"/>
      <c r="C20" s="313"/>
      <c r="D20" s="320"/>
      <c r="E20" s="320"/>
      <c r="F20" s="309"/>
      <c r="G20" s="322"/>
      <c r="H20" s="324"/>
    </row>
    <row r="21" spans="1:8">
      <c r="A21" s="189">
        <v>1</v>
      </c>
      <c r="B21" s="181">
        <v>2</v>
      </c>
      <c r="C21" s="181">
        <v>3</v>
      </c>
      <c r="D21" s="199">
        <v>4</v>
      </c>
      <c r="E21" s="199">
        <v>5</v>
      </c>
      <c r="F21" s="191" t="s">
        <v>738</v>
      </c>
      <c r="G21" s="251">
        <v>7</v>
      </c>
      <c r="H21" s="18" t="s">
        <v>1003</v>
      </c>
    </row>
    <row r="22" spans="1:8" ht="25.5">
      <c r="A22" s="198">
        <v>5001</v>
      </c>
      <c r="B22" s="181"/>
      <c r="C22" s="180" t="s">
        <v>974</v>
      </c>
      <c r="D22" s="197">
        <f>D23</f>
        <v>5894</v>
      </c>
      <c r="E22" s="197">
        <f>E23</f>
        <v>0</v>
      </c>
      <c r="F22" s="179">
        <f t="shared" ref="F22:F32" si="0">D22+E22</f>
        <v>5894</v>
      </c>
      <c r="G22" s="252">
        <f>G23</f>
        <v>0</v>
      </c>
      <c r="H22" s="21">
        <f t="shared" ref="H22:H32" si="1">F22+G22</f>
        <v>5894</v>
      </c>
    </row>
    <row r="23" spans="1:8">
      <c r="A23" s="198">
        <v>5002</v>
      </c>
      <c r="B23" s="181">
        <v>700000</v>
      </c>
      <c r="C23" s="180" t="s">
        <v>759</v>
      </c>
      <c r="D23" s="197">
        <f>D24+D29</f>
        <v>5894</v>
      </c>
      <c r="E23" s="197">
        <f>E24+E29</f>
        <v>0</v>
      </c>
      <c r="F23" s="179">
        <f t="shared" si="0"/>
        <v>5894</v>
      </c>
      <c r="G23" s="252">
        <f>G24+G29</f>
        <v>0</v>
      </c>
      <c r="H23" s="21">
        <f t="shared" si="1"/>
        <v>5894</v>
      </c>
    </row>
    <row r="24" spans="1:8" ht="12.75" customHeight="1">
      <c r="A24" s="189">
        <v>5094</v>
      </c>
      <c r="B24" s="181">
        <v>770000</v>
      </c>
      <c r="C24" s="180" t="s">
        <v>771</v>
      </c>
      <c r="D24" s="197">
        <f>D25+D27</f>
        <v>3581</v>
      </c>
      <c r="E24" s="197">
        <f>E25+E27</f>
        <v>0</v>
      </c>
      <c r="F24" s="179">
        <f t="shared" si="0"/>
        <v>3581</v>
      </c>
      <c r="G24" s="252">
        <f>G25+G27</f>
        <v>0</v>
      </c>
      <c r="H24" s="21">
        <f t="shared" si="1"/>
        <v>3581</v>
      </c>
    </row>
    <row r="25" spans="1:8">
      <c r="A25" s="189">
        <v>5095</v>
      </c>
      <c r="B25" s="181">
        <v>771000</v>
      </c>
      <c r="C25" s="180" t="s">
        <v>772</v>
      </c>
      <c r="D25" s="197">
        <f>D26</f>
        <v>0</v>
      </c>
      <c r="E25" s="197">
        <f>E26</f>
        <v>0</v>
      </c>
      <c r="F25" s="179">
        <f t="shared" si="0"/>
        <v>0</v>
      </c>
      <c r="G25" s="252">
        <f>G26</f>
        <v>0</v>
      </c>
      <c r="H25" s="21">
        <f t="shared" si="1"/>
        <v>0</v>
      </c>
    </row>
    <row r="26" spans="1:8">
      <c r="A26" s="196">
        <v>5096</v>
      </c>
      <c r="B26" s="177">
        <v>771100</v>
      </c>
      <c r="C26" s="176" t="s">
        <v>654</v>
      </c>
      <c r="D26" s="195"/>
      <c r="E26" s="195"/>
      <c r="F26" s="179">
        <f t="shared" si="0"/>
        <v>0</v>
      </c>
      <c r="G26" s="253"/>
      <c r="H26" s="21">
        <f t="shared" si="1"/>
        <v>0</v>
      </c>
    </row>
    <row r="27" spans="1:8" ht="25.5">
      <c r="A27" s="189">
        <v>5097</v>
      </c>
      <c r="B27" s="181">
        <v>772000</v>
      </c>
      <c r="C27" s="180" t="s">
        <v>773</v>
      </c>
      <c r="D27" s="197">
        <f>D28</f>
        <v>3581</v>
      </c>
      <c r="E27" s="197">
        <f>E28</f>
        <v>0</v>
      </c>
      <c r="F27" s="179">
        <f t="shared" si="0"/>
        <v>3581</v>
      </c>
      <c r="G27" s="252">
        <f>G28</f>
        <v>0</v>
      </c>
      <c r="H27" s="21">
        <f t="shared" si="1"/>
        <v>3581</v>
      </c>
    </row>
    <row r="28" spans="1:8">
      <c r="A28" s="196">
        <v>5098</v>
      </c>
      <c r="B28" s="177">
        <v>772100</v>
      </c>
      <c r="C28" s="176" t="s">
        <v>655</v>
      </c>
      <c r="D28" s="195">
        <v>3581</v>
      </c>
      <c r="E28" s="195"/>
      <c r="F28" s="179">
        <f t="shared" si="0"/>
        <v>3581</v>
      </c>
      <c r="G28" s="253"/>
      <c r="H28" s="21">
        <f t="shared" si="1"/>
        <v>3581</v>
      </c>
    </row>
    <row r="29" spans="1:8" ht="25.5">
      <c r="A29" s="189">
        <v>5099</v>
      </c>
      <c r="B29" s="181">
        <v>780000</v>
      </c>
      <c r="C29" s="180" t="s">
        <v>774</v>
      </c>
      <c r="D29" s="197">
        <f>D30</f>
        <v>2313</v>
      </c>
      <c r="E29" s="197">
        <f>E30</f>
        <v>0</v>
      </c>
      <c r="F29" s="179">
        <f t="shared" si="0"/>
        <v>2313</v>
      </c>
      <c r="G29" s="255"/>
      <c r="H29" s="21">
        <f t="shared" si="1"/>
        <v>2313</v>
      </c>
    </row>
    <row r="30" spans="1:8" ht="25.5">
      <c r="A30" s="189">
        <v>5100</v>
      </c>
      <c r="B30" s="181">
        <v>781000</v>
      </c>
      <c r="C30" s="180" t="s">
        <v>775</v>
      </c>
      <c r="D30" s="197">
        <f>D31</f>
        <v>2313</v>
      </c>
      <c r="E30" s="197">
        <f>E31</f>
        <v>0</v>
      </c>
      <c r="F30" s="179">
        <f t="shared" si="0"/>
        <v>2313</v>
      </c>
      <c r="G30" s="255"/>
      <c r="H30" s="21">
        <f t="shared" si="1"/>
        <v>2313</v>
      </c>
    </row>
    <row r="31" spans="1:8">
      <c r="A31" s="196">
        <v>5101</v>
      </c>
      <c r="B31" s="177">
        <v>781100</v>
      </c>
      <c r="C31" s="176" t="s">
        <v>456</v>
      </c>
      <c r="D31" s="253">
        <v>2313</v>
      </c>
      <c r="E31" s="253"/>
      <c r="F31" s="179">
        <f t="shared" si="0"/>
        <v>2313</v>
      </c>
      <c r="G31" s="256"/>
      <c r="H31" s="21">
        <f t="shared" si="1"/>
        <v>2313</v>
      </c>
    </row>
    <row r="32" spans="1:8" ht="13.5" thickBot="1">
      <c r="A32" s="194">
        <v>5171</v>
      </c>
      <c r="B32" s="172"/>
      <c r="C32" s="171" t="s">
        <v>973</v>
      </c>
      <c r="D32" s="193">
        <f>D22</f>
        <v>5894</v>
      </c>
      <c r="E32" s="193">
        <f>E22</f>
        <v>0</v>
      </c>
      <c r="F32" s="170">
        <f t="shared" si="0"/>
        <v>5894</v>
      </c>
      <c r="G32" s="254">
        <f>G22</f>
        <v>0</v>
      </c>
      <c r="H32" s="31">
        <f t="shared" si="1"/>
        <v>5894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92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167"/>
      <c r="E36" s="167"/>
    </row>
    <row r="37" spans="1:5" ht="19.5" customHeight="1">
      <c r="A37" s="311" t="s">
        <v>533</v>
      </c>
      <c r="B37" s="312" t="s">
        <v>534</v>
      </c>
      <c r="C37" s="312" t="s">
        <v>535</v>
      </c>
      <c r="D37" s="314" t="s">
        <v>972</v>
      </c>
      <c r="E37" s="316"/>
    </row>
    <row r="38" spans="1:5" ht="18" customHeight="1">
      <c r="A38" s="306"/>
      <c r="B38" s="308"/>
      <c r="C38" s="308"/>
      <c r="D38" s="310"/>
      <c r="E38" s="317"/>
    </row>
    <row r="39" spans="1:5" ht="23.25" customHeight="1">
      <c r="A39" s="306"/>
      <c r="B39" s="308"/>
      <c r="C39" s="308"/>
      <c r="D39" s="310"/>
      <c r="E39" s="317"/>
    </row>
    <row r="40" spans="1:5">
      <c r="A40" s="189">
        <v>1</v>
      </c>
      <c r="B40" s="181">
        <v>2</v>
      </c>
      <c r="C40" s="181">
        <v>3</v>
      </c>
      <c r="D40" s="191">
        <v>4</v>
      </c>
      <c r="E40" s="190"/>
    </row>
    <row r="41" spans="1:5" ht="25.5">
      <c r="A41" s="182">
        <v>5172</v>
      </c>
      <c r="B41" s="181"/>
      <c r="C41" s="180" t="s">
        <v>803</v>
      </c>
      <c r="D41" s="179">
        <f>D42+D222</f>
        <v>5668</v>
      </c>
      <c r="E41" s="169"/>
    </row>
    <row r="42" spans="1:5" ht="25.5">
      <c r="A42" s="182">
        <v>5173</v>
      </c>
      <c r="B42" s="181">
        <v>400000</v>
      </c>
      <c r="C42" s="180" t="s">
        <v>804</v>
      </c>
      <c r="D42" s="179">
        <f>D43+D65+D114+D129+D157+D170+D186+D201</f>
        <v>5668</v>
      </c>
      <c r="E42" s="169"/>
    </row>
    <row r="43" spans="1:5" ht="25.5">
      <c r="A43" s="182">
        <v>5174</v>
      </c>
      <c r="B43" s="181">
        <v>410000</v>
      </c>
      <c r="C43" s="180" t="s">
        <v>805</v>
      </c>
      <c r="D43" s="179">
        <f>D44+D46+D50+D52+D57+D59+D61+D63</f>
        <v>3355</v>
      </c>
      <c r="E43" s="169"/>
    </row>
    <row r="44" spans="1:5">
      <c r="A44" s="182">
        <v>5175</v>
      </c>
      <c r="B44" s="181">
        <v>411000</v>
      </c>
      <c r="C44" s="180" t="s">
        <v>806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807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808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809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810</v>
      </c>
      <c r="D52" s="179">
        <f>SUM(D53:D56)</f>
        <v>3355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>
        <v>3355</v>
      </c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589</v>
      </c>
      <c r="D56" s="175"/>
      <c r="E56" s="174"/>
    </row>
    <row r="57" spans="1:5">
      <c r="A57" s="182">
        <v>5188</v>
      </c>
      <c r="B57" s="181">
        <v>415000</v>
      </c>
      <c r="C57" s="180" t="s">
        <v>811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590</v>
      </c>
      <c r="D58" s="175"/>
      <c r="E58" s="174"/>
    </row>
    <row r="59" spans="1:5">
      <c r="A59" s="182">
        <v>5190</v>
      </c>
      <c r="B59" s="181">
        <v>416000</v>
      </c>
      <c r="C59" s="180" t="s">
        <v>812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591</v>
      </c>
      <c r="D60" s="175"/>
      <c r="E60" s="174"/>
    </row>
    <row r="61" spans="1:5">
      <c r="A61" s="182">
        <v>5192</v>
      </c>
      <c r="B61" s="181">
        <v>417000</v>
      </c>
      <c r="C61" s="180" t="s">
        <v>813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814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815</v>
      </c>
      <c r="D65" s="179">
        <f>D66+D78+D84+D93+D101+D104</f>
        <v>2313</v>
      </c>
      <c r="E65" s="169"/>
    </row>
    <row r="66" spans="1:5">
      <c r="A66" s="182">
        <v>5197</v>
      </c>
      <c r="B66" s="181">
        <v>421000</v>
      </c>
      <c r="C66" s="180" t="s">
        <v>816</v>
      </c>
      <c r="D66" s="179">
        <f>SUM(D67:D77)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 ht="18.75" customHeight="1">
      <c r="A69" s="305" t="s">
        <v>533</v>
      </c>
      <c r="B69" s="307" t="s">
        <v>534</v>
      </c>
      <c r="C69" s="307" t="s">
        <v>535</v>
      </c>
      <c r="D69" s="309" t="s">
        <v>972</v>
      </c>
      <c r="E69" s="316"/>
    </row>
    <row r="70" spans="1:5" ht="18.75" customHeight="1">
      <c r="A70" s="306"/>
      <c r="B70" s="308"/>
      <c r="C70" s="308"/>
      <c r="D70" s="310"/>
      <c r="E70" s="317"/>
    </row>
    <row r="71" spans="1:5" ht="18" customHeight="1">
      <c r="A71" s="306"/>
      <c r="B71" s="308"/>
      <c r="C71" s="308"/>
      <c r="D71" s="310"/>
      <c r="E71" s="317"/>
    </row>
    <row r="72" spans="1:5">
      <c r="A72" s="189">
        <v>1</v>
      </c>
      <c r="B72" s="181">
        <v>2</v>
      </c>
      <c r="C72" s="181">
        <v>3</v>
      </c>
      <c r="D72" s="188" t="s">
        <v>419</v>
      </c>
      <c r="E72" s="187"/>
    </row>
    <row r="73" spans="1:5">
      <c r="A73" s="178">
        <v>5200</v>
      </c>
      <c r="B73" s="177">
        <v>421300</v>
      </c>
      <c r="C73" s="176" t="s">
        <v>16</v>
      </c>
      <c r="D73" s="175"/>
      <c r="E73" s="174"/>
    </row>
    <row r="74" spans="1:5">
      <c r="A74" s="178">
        <v>5201</v>
      </c>
      <c r="B74" s="177">
        <v>421400</v>
      </c>
      <c r="C74" s="176" t="s">
        <v>64</v>
      </c>
      <c r="D74" s="175"/>
      <c r="E74" s="174"/>
    </row>
    <row r="75" spans="1:5">
      <c r="A75" s="178">
        <v>5202</v>
      </c>
      <c r="B75" s="177">
        <v>421500</v>
      </c>
      <c r="C75" s="176" t="s">
        <v>65</v>
      </c>
      <c r="D75" s="175"/>
      <c r="E75" s="174"/>
    </row>
    <row r="76" spans="1:5">
      <c r="A76" s="178">
        <v>5203</v>
      </c>
      <c r="B76" s="177">
        <v>421600</v>
      </c>
      <c r="C76" s="176" t="s">
        <v>66</v>
      </c>
      <c r="D76" s="175"/>
      <c r="E76" s="174"/>
    </row>
    <row r="77" spans="1:5">
      <c r="A77" s="178">
        <v>5204</v>
      </c>
      <c r="B77" s="177">
        <v>421900</v>
      </c>
      <c r="C77" s="176" t="s">
        <v>580</v>
      </c>
      <c r="D77" s="175"/>
      <c r="E77" s="174"/>
    </row>
    <row r="78" spans="1:5">
      <c r="A78" s="182">
        <v>5205</v>
      </c>
      <c r="B78" s="181">
        <v>422000</v>
      </c>
      <c r="C78" s="180" t="s">
        <v>817</v>
      </c>
      <c r="D78" s="179">
        <f>SUM(D79:D83)</f>
        <v>0</v>
      </c>
      <c r="E78" s="169"/>
    </row>
    <row r="79" spans="1:5">
      <c r="A79" s="178">
        <v>5206</v>
      </c>
      <c r="B79" s="177">
        <v>422100</v>
      </c>
      <c r="C79" s="176" t="s">
        <v>8</v>
      </c>
      <c r="D79" s="175"/>
      <c r="E79" s="174"/>
    </row>
    <row r="80" spans="1:5">
      <c r="A80" s="178">
        <v>5207</v>
      </c>
      <c r="B80" s="177">
        <v>422200</v>
      </c>
      <c r="C80" s="176" t="s">
        <v>319</v>
      </c>
      <c r="D80" s="175"/>
      <c r="E80" s="174"/>
    </row>
    <row r="81" spans="1:5">
      <c r="A81" s="178">
        <v>5208</v>
      </c>
      <c r="B81" s="177">
        <v>422300</v>
      </c>
      <c r="C81" s="176" t="s">
        <v>320</v>
      </c>
      <c r="D81" s="175"/>
      <c r="E81" s="174"/>
    </row>
    <row r="82" spans="1:5">
      <c r="A82" s="178">
        <v>5209</v>
      </c>
      <c r="B82" s="177">
        <v>422400</v>
      </c>
      <c r="C82" s="176" t="s">
        <v>592</v>
      </c>
      <c r="D82" s="175"/>
      <c r="E82" s="174"/>
    </row>
    <row r="83" spans="1:5">
      <c r="A83" s="178">
        <v>5210</v>
      </c>
      <c r="B83" s="177">
        <v>422900</v>
      </c>
      <c r="C83" s="176" t="s">
        <v>321</v>
      </c>
      <c r="D83" s="175"/>
      <c r="E83" s="174"/>
    </row>
    <row r="84" spans="1:5">
      <c r="A84" s="182">
        <v>5211</v>
      </c>
      <c r="B84" s="181">
        <v>423000</v>
      </c>
      <c r="C84" s="180" t="s">
        <v>818</v>
      </c>
      <c r="D84" s="179">
        <f>SUM(D85:D92)</f>
        <v>0</v>
      </c>
      <c r="E84" s="169"/>
    </row>
    <row r="85" spans="1:5">
      <c r="A85" s="178">
        <v>5212</v>
      </c>
      <c r="B85" s="177">
        <v>423100</v>
      </c>
      <c r="C85" s="176" t="s">
        <v>322</v>
      </c>
      <c r="D85" s="175"/>
      <c r="E85" s="174"/>
    </row>
    <row r="86" spans="1:5">
      <c r="A86" s="178">
        <v>5213</v>
      </c>
      <c r="B86" s="177">
        <v>423200</v>
      </c>
      <c r="C86" s="176" t="s">
        <v>323</v>
      </c>
      <c r="D86" s="175"/>
      <c r="E86" s="174"/>
    </row>
    <row r="87" spans="1:5">
      <c r="A87" s="178">
        <v>5214</v>
      </c>
      <c r="B87" s="177">
        <v>423300</v>
      </c>
      <c r="C87" s="176" t="s">
        <v>324</v>
      </c>
      <c r="D87" s="175"/>
      <c r="E87" s="174"/>
    </row>
    <row r="88" spans="1:5">
      <c r="A88" s="178">
        <v>5215</v>
      </c>
      <c r="B88" s="177">
        <v>423400</v>
      </c>
      <c r="C88" s="176" t="s">
        <v>621</v>
      </c>
      <c r="D88" s="175"/>
      <c r="E88" s="174"/>
    </row>
    <row r="89" spans="1:5">
      <c r="A89" s="178">
        <v>5216</v>
      </c>
      <c r="B89" s="177">
        <v>423500</v>
      </c>
      <c r="C89" s="176" t="s">
        <v>347</v>
      </c>
      <c r="D89" s="175"/>
      <c r="E89" s="174"/>
    </row>
    <row r="90" spans="1:5">
      <c r="A90" s="178">
        <v>5217</v>
      </c>
      <c r="B90" s="177">
        <v>423600</v>
      </c>
      <c r="C90" s="176" t="s">
        <v>637</v>
      </c>
      <c r="D90" s="175"/>
      <c r="E90" s="174"/>
    </row>
    <row r="91" spans="1:5">
      <c r="A91" s="178">
        <v>5218</v>
      </c>
      <c r="B91" s="177">
        <v>423700</v>
      </c>
      <c r="C91" s="176" t="s">
        <v>638</v>
      </c>
      <c r="D91" s="175"/>
      <c r="E91" s="174"/>
    </row>
    <row r="92" spans="1:5">
      <c r="A92" s="178">
        <v>5219</v>
      </c>
      <c r="B92" s="177">
        <v>423900</v>
      </c>
      <c r="C92" s="176" t="s">
        <v>639</v>
      </c>
      <c r="D92" s="175"/>
      <c r="E92" s="174"/>
    </row>
    <row r="93" spans="1:5">
      <c r="A93" s="182">
        <v>5220</v>
      </c>
      <c r="B93" s="181">
        <v>424000</v>
      </c>
      <c r="C93" s="180" t="s">
        <v>819</v>
      </c>
      <c r="D93" s="179">
        <f>SUM(D94:D100)</f>
        <v>0</v>
      </c>
      <c r="E93" s="169"/>
    </row>
    <row r="94" spans="1:5">
      <c r="A94" s="178">
        <v>5221</v>
      </c>
      <c r="B94" s="177">
        <v>424100</v>
      </c>
      <c r="C94" s="176" t="s">
        <v>640</v>
      </c>
      <c r="D94" s="175"/>
      <c r="E94" s="174"/>
    </row>
    <row r="95" spans="1:5">
      <c r="A95" s="178">
        <v>5222</v>
      </c>
      <c r="B95" s="177">
        <v>424200</v>
      </c>
      <c r="C95" s="176" t="s">
        <v>641</v>
      </c>
      <c r="D95" s="175"/>
      <c r="E95" s="174"/>
    </row>
    <row r="96" spans="1:5">
      <c r="A96" s="178">
        <v>5223</v>
      </c>
      <c r="B96" s="177">
        <v>424300</v>
      </c>
      <c r="C96" s="176" t="s">
        <v>642</v>
      </c>
      <c r="D96" s="175"/>
      <c r="E96" s="174"/>
    </row>
    <row r="97" spans="1:5">
      <c r="A97" s="178">
        <v>5224</v>
      </c>
      <c r="B97" s="177">
        <v>424400</v>
      </c>
      <c r="C97" s="176" t="s">
        <v>496</v>
      </c>
      <c r="D97" s="175"/>
      <c r="E97" s="174"/>
    </row>
    <row r="98" spans="1:5">
      <c r="A98" s="178">
        <v>5225</v>
      </c>
      <c r="B98" s="177">
        <v>424500</v>
      </c>
      <c r="C98" s="176" t="s">
        <v>497</v>
      </c>
      <c r="D98" s="175"/>
      <c r="E98" s="174"/>
    </row>
    <row r="99" spans="1:5">
      <c r="A99" s="178">
        <v>5226</v>
      </c>
      <c r="B99" s="177">
        <v>424600</v>
      </c>
      <c r="C99" s="176" t="s">
        <v>366</v>
      </c>
      <c r="D99" s="175"/>
      <c r="E99" s="174"/>
    </row>
    <row r="100" spans="1:5">
      <c r="A100" s="178">
        <v>5227</v>
      </c>
      <c r="B100" s="177">
        <v>424900</v>
      </c>
      <c r="C100" s="176" t="s">
        <v>367</v>
      </c>
      <c r="D100" s="175"/>
      <c r="E100" s="174"/>
    </row>
    <row r="101" spans="1:5">
      <c r="A101" s="182">
        <v>5228</v>
      </c>
      <c r="B101" s="181">
        <v>425000</v>
      </c>
      <c r="C101" s="180" t="s">
        <v>820</v>
      </c>
      <c r="D101" s="179">
        <f>D102+D103</f>
        <v>2313</v>
      </c>
      <c r="E101" s="169"/>
    </row>
    <row r="102" spans="1:5">
      <c r="A102" s="178">
        <v>5229</v>
      </c>
      <c r="B102" s="177">
        <v>425100</v>
      </c>
      <c r="C102" s="176" t="s">
        <v>96</v>
      </c>
      <c r="D102" s="175">
        <v>671</v>
      </c>
      <c r="E102" s="174"/>
    </row>
    <row r="103" spans="1:5">
      <c r="A103" s="178">
        <v>5230</v>
      </c>
      <c r="B103" s="177">
        <v>425200</v>
      </c>
      <c r="C103" s="176" t="s">
        <v>97</v>
      </c>
      <c r="D103" s="175">
        <v>1642</v>
      </c>
      <c r="E103" s="174"/>
    </row>
    <row r="104" spans="1:5">
      <c r="A104" s="182">
        <v>5231</v>
      </c>
      <c r="B104" s="181">
        <v>426000</v>
      </c>
      <c r="C104" s="180" t="s">
        <v>821</v>
      </c>
      <c r="D104" s="179">
        <f>SUM(D105:D113)</f>
        <v>0</v>
      </c>
      <c r="E104" s="169"/>
    </row>
    <row r="105" spans="1:5">
      <c r="A105" s="178">
        <v>5232</v>
      </c>
      <c r="B105" s="177">
        <v>426100</v>
      </c>
      <c r="C105" s="176" t="s">
        <v>98</v>
      </c>
      <c r="D105" s="175"/>
      <c r="E105" s="174"/>
    </row>
    <row r="106" spans="1:5">
      <c r="A106" s="178">
        <v>5233</v>
      </c>
      <c r="B106" s="177">
        <v>426200</v>
      </c>
      <c r="C106" s="176" t="s">
        <v>822</v>
      </c>
      <c r="D106" s="175"/>
      <c r="E106" s="174"/>
    </row>
    <row r="107" spans="1:5">
      <c r="A107" s="178">
        <v>5234</v>
      </c>
      <c r="B107" s="177">
        <v>426300</v>
      </c>
      <c r="C107" s="176" t="s">
        <v>99</v>
      </c>
      <c r="D107" s="175"/>
      <c r="E107" s="174"/>
    </row>
    <row r="108" spans="1:5">
      <c r="A108" s="178">
        <v>5235</v>
      </c>
      <c r="B108" s="177">
        <v>426400</v>
      </c>
      <c r="C108" s="176" t="s">
        <v>100</v>
      </c>
      <c r="D108" s="175"/>
      <c r="E108" s="174"/>
    </row>
    <row r="109" spans="1:5">
      <c r="A109" s="178">
        <v>5236</v>
      </c>
      <c r="B109" s="177">
        <v>426500</v>
      </c>
      <c r="C109" s="176" t="s">
        <v>519</v>
      </c>
      <c r="D109" s="175"/>
      <c r="E109" s="174"/>
    </row>
    <row r="110" spans="1:5">
      <c r="A110" s="178">
        <v>5237</v>
      </c>
      <c r="B110" s="177">
        <v>426600</v>
      </c>
      <c r="C110" s="176" t="s">
        <v>520</v>
      </c>
      <c r="D110" s="175"/>
      <c r="E110" s="174"/>
    </row>
    <row r="111" spans="1:5">
      <c r="A111" s="178">
        <v>5238</v>
      </c>
      <c r="B111" s="177">
        <v>426700</v>
      </c>
      <c r="C111" s="176" t="s">
        <v>521</v>
      </c>
      <c r="D111" s="175"/>
      <c r="E111" s="174"/>
    </row>
    <row r="112" spans="1:5">
      <c r="A112" s="178">
        <v>5239</v>
      </c>
      <c r="B112" s="177">
        <v>426800</v>
      </c>
      <c r="C112" s="176" t="s">
        <v>376</v>
      </c>
      <c r="D112" s="175"/>
      <c r="E112" s="174"/>
    </row>
    <row r="113" spans="1:5">
      <c r="A113" s="178">
        <v>5240</v>
      </c>
      <c r="B113" s="177">
        <v>426900</v>
      </c>
      <c r="C113" s="176" t="s">
        <v>522</v>
      </c>
      <c r="D113" s="175"/>
      <c r="E113" s="174"/>
    </row>
    <row r="114" spans="1:5" ht="25.5">
      <c r="A114" s="182">
        <v>5241</v>
      </c>
      <c r="B114" s="181">
        <v>430000</v>
      </c>
      <c r="C114" s="180" t="s">
        <v>823</v>
      </c>
      <c r="D114" s="179">
        <f>D115+D119+D121+D123+D127</f>
        <v>0</v>
      </c>
      <c r="E114" s="169"/>
    </row>
    <row r="115" spans="1:5">
      <c r="A115" s="182">
        <v>5242</v>
      </c>
      <c r="B115" s="181">
        <v>431000</v>
      </c>
      <c r="C115" s="180" t="s">
        <v>824</v>
      </c>
      <c r="D115" s="179">
        <f>SUM(D116:D118)</f>
        <v>0</v>
      </c>
      <c r="E115" s="169"/>
    </row>
    <row r="116" spans="1:5">
      <c r="A116" s="178">
        <v>5243</v>
      </c>
      <c r="B116" s="177">
        <v>431100</v>
      </c>
      <c r="C116" s="176" t="s">
        <v>825</v>
      </c>
      <c r="D116" s="175"/>
      <c r="E116" s="174"/>
    </row>
    <row r="117" spans="1:5">
      <c r="A117" s="178">
        <v>5244</v>
      </c>
      <c r="B117" s="177">
        <v>431200</v>
      </c>
      <c r="C117" s="176" t="s">
        <v>622</v>
      </c>
      <c r="D117" s="175"/>
      <c r="E117" s="174"/>
    </row>
    <row r="118" spans="1:5">
      <c r="A118" s="178">
        <v>5245</v>
      </c>
      <c r="B118" s="177">
        <v>431300</v>
      </c>
      <c r="C118" s="176" t="s">
        <v>623</v>
      </c>
      <c r="D118" s="175"/>
      <c r="E118" s="174"/>
    </row>
    <row r="119" spans="1:5">
      <c r="A119" s="182">
        <v>5246</v>
      </c>
      <c r="B119" s="181">
        <v>432000</v>
      </c>
      <c r="C119" s="180" t="s">
        <v>826</v>
      </c>
      <c r="D119" s="179">
        <f>D120</f>
        <v>0</v>
      </c>
      <c r="E119" s="169"/>
    </row>
    <row r="120" spans="1:5">
      <c r="A120" s="178">
        <v>5247</v>
      </c>
      <c r="B120" s="177">
        <v>432100</v>
      </c>
      <c r="C120" s="176" t="s">
        <v>750</v>
      </c>
      <c r="D120" s="175"/>
      <c r="E120" s="174"/>
    </row>
    <row r="121" spans="1:5">
      <c r="A121" s="182">
        <v>5248</v>
      </c>
      <c r="B121" s="181">
        <v>433000</v>
      </c>
      <c r="C121" s="180" t="s">
        <v>827</v>
      </c>
      <c r="D121" s="179">
        <f>D122</f>
        <v>0</v>
      </c>
      <c r="E121" s="169"/>
    </row>
    <row r="122" spans="1:5">
      <c r="A122" s="178">
        <v>5249</v>
      </c>
      <c r="B122" s="177">
        <v>433100</v>
      </c>
      <c r="C122" s="176" t="s">
        <v>624</v>
      </c>
      <c r="D122" s="175"/>
      <c r="E122" s="174"/>
    </row>
    <row r="123" spans="1:5">
      <c r="A123" s="182">
        <v>5250</v>
      </c>
      <c r="B123" s="181">
        <v>434000</v>
      </c>
      <c r="C123" s="180" t="s">
        <v>828</v>
      </c>
      <c r="D123" s="179">
        <f>SUM(D124:D126)</f>
        <v>0</v>
      </c>
      <c r="E123" s="169"/>
    </row>
    <row r="124" spans="1:5">
      <c r="A124" s="178">
        <v>5251</v>
      </c>
      <c r="B124" s="177">
        <v>434100</v>
      </c>
      <c r="C124" s="176" t="s">
        <v>625</v>
      </c>
      <c r="D124" s="175"/>
      <c r="E124" s="174"/>
    </row>
    <row r="125" spans="1:5">
      <c r="A125" s="178">
        <v>5252</v>
      </c>
      <c r="B125" s="177">
        <v>434200</v>
      </c>
      <c r="C125" s="176" t="s">
        <v>626</v>
      </c>
      <c r="D125" s="175"/>
      <c r="E125" s="174"/>
    </row>
    <row r="126" spans="1:5">
      <c r="A126" s="178">
        <v>5253</v>
      </c>
      <c r="B126" s="177">
        <v>434300</v>
      </c>
      <c r="C126" s="176" t="s">
        <v>627</v>
      </c>
      <c r="D126" s="175"/>
      <c r="E126" s="174"/>
    </row>
    <row r="127" spans="1:5">
      <c r="A127" s="182">
        <v>5254</v>
      </c>
      <c r="B127" s="181">
        <v>435000</v>
      </c>
      <c r="C127" s="180" t="s">
        <v>829</v>
      </c>
      <c r="D127" s="179">
        <f>D128</f>
        <v>0</v>
      </c>
      <c r="E127" s="169"/>
    </row>
    <row r="128" spans="1:5">
      <c r="A128" s="178">
        <v>5255</v>
      </c>
      <c r="B128" s="177">
        <v>435100</v>
      </c>
      <c r="C128" s="176" t="s">
        <v>628</v>
      </c>
      <c r="D128" s="175"/>
      <c r="E128" s="174"/>
    </row>
    <row r="129" spans="1:5" ht="25.5">
      <c r="A129" s="182">
        <v>5256</v>
      </c>
      <c r="B129" s="181">
        <v>440000</v>
      </c>
      <c r="C129" s="180" t="s">
        <v>830</v>
      </c>
      <c r="D129" s="179">
        <f>D130+D140+D151+D153</f>
        <v>0</v>
      </c>
      <c r="E129" s="169"/>
    </row>
    <row r="130" spans="1:5">
      <c r="A130" s="182">
        <v>5257</v>
      </c>
      <c r="B130" s="181">
        <v>441000</v>
      </c>
      <c r="C130" s="180" t="s">
        <v>831</v>
      </c>
      <c r="D130" s="179">
        <f>SUM(D131:D139)</f>
        <v>0</v>
      </c>
      <c r="E130" s="169"/>
    </row>
    <row r="131" spans="1:5">
      <c r="A131" s="178">
        <v>5258</v>
      </c>
      <c r="B131" s="177">
        <v>441100</v>
      </c>
      <c r="C131" s="176" t="s">
        <v>336</v>
      </c>
      <c r="D131" s="175"/>
      <c r="E131" s="174"/>
    </row>
    <row r="132" spans="1:5">
      <c r="A132" s="178">
        <v>5259</v>
      </c>
      <c r="B132" s="177">
        <v>441200</v>
      </c>
      <c r="C132" s="176" t="s">
        <v>337</v>
      </c>
      <c r="D132" s="175"/>
      <c r="E132" s="174"/>
    </row>
    <row r="133" spans="1:5">
      <c r="A133" s="178">
        <v>5260</v>
      </c>
      <c r="B133" s="177">
        <v>441300</v>
      </c>
      <c r="C133" s="176" t="s">
        <v>338</v>
      </c>
      <c r="D133" s="175"/>
      <c r="E133" s="174"/>
    </row>
    <row r="134" spans="1:5">
      <c r="A134" s="178">
        <v>5261</v>
      </c>
      <c r="B134" s="177">
        <v>441400</v>
      </c>
      <c r="C134" s="176" t="s">
        <v>339</v>
      </c>
      <c r="D134" s="175"/>
      <c r="E134" s="174"/>
    </row>
    <row r="135" spans="1:5">
      <c r="A135" s="178">
        <v>5262</v>
      </c>
      <c r="B135" s="177">
        <v>441500</v>
      </c>
      <c r="C135" s="176" t="s">
        <v>340</v>
      </c>
      <c r="D135" s="175"/>
      <c r="E135" s="174"/>
    </row>
    <row r="136" spans="1:5">
      <c r="A136" s="178">
        <v>5263</v>
      </c>
      <c r="B136" s="177">
        <v>441600</v>
      </c>
      <c r="C136" s="176" t="s">
        <v>438</v>
      </c>
      <c r="D136" s="175"/>
      <c r="E136" s="174"/>
    </row>
    <row r="137" spans="1:5">
      <c r="A137" s="178">
        <v>5264</v>
      </c>
      <c r="B137" s="177">
        <v>441700</v>
      </c>
      <c r="C137" s="176" t="s">
        <v>187</v>
      </c>
      <c r="D137" s="175"/>
      <c r="E137" s="174"/>
    </row>
    <row r="138" spans="1:5">
      <c r="A138" s="178">
        <v>5265</v>
      </c>
      <c r="B138" s="177">
        <v>441800</v>
      </c>
      <c r="C138" s="176" t="s">
        <v>188</v>
      </c>
      <c r="D138" s="175"/>
      <c r="E138" s="174"/>
    </row>
    <row r="139" spans="1:5">
      <c r="A139" s="178">
        <v>5266</v>
      </c>
      <c r="B139" s="177">
        <v>441900</v>
      </c>
      <c r="C139" s="176" t="s">
        <v>120</v>
      </c>
      <c r="D139" s="175"/>
      <c r="E139" s="174"/>
    </row>
    <row r="140" spans="1:5">
      <c r="A140" s="182">
        <v>5267</v>
      </c>
      <c r="B140" s="181">
        <v>442000</v>
      </c>
      <c r="C140" s="180" t="s">
        <v>832</v>
      </c>
      <c r="D140" s="179">
        <f>SUM(D141:D150)</f>
        <v>0</v>
      </c>
      <c r="E140" s="169"/>
    </row>
    <row r="141" spans="1:5" ht="25.5">
      <c r="A141" s="178">
        <v>5268</v>
      </c>
      <c r="B141" s="177">
        <v>442100</v>
      </c>
      <c r="C141" s="176" t="s">
        <v>751</v>
      </c>
      <c r="D141" s="175"/>
      <c r="E141" s="174"/>
    </row>
    <row r="142" spans="1:5">
      <c r="A142" s="178">
        <v>5269</v>
      </c>
      <c r="B142" s="177">
        <v>442200</v>
      </c>
      <c r="C142" s="176" t="s">
        <v>189</v>
      </c>
      <c r="D142" s="175"/>
      <c r="E142" s="174"/>
    </row>
    <row r="143" spans="1:5">
      <c r="A143" s="178">
        <v>5270</v>
      </c>
      <c r="B143" s="177">
        <v>442300</v>
      </c>
      <c r="C143" s="176" t="s">
        <v>190</v>
      </c>
      <c r="D143" s="175"/>
      <c r="E143" s="174"/>
    </row>
    <row r="144" spans="1:5">
      <c r="A144" s="178">
        <v>5271</v>
      </c>
      <c r="B144" s="177">
        <v>442400</v>
      </c>
      <c r="C144" s="176" t="s">
        <v>191</v>
      </c>
      <c r="D144" s="175"/>
      <c r="E144" s="174"/>
    </row>
    <row r="145" spans="1:5" ht="14.25" customHeight="1">
      <c r="A145" s="325" t="s">
        <v>533</v>
      </c>
      <c r="B145" s="326" t="s">
        <v>534</v>
      </c>
      <c r="C145" s="327" t="s">
        <v>535</v>
      </c>
      <c r="D145" s="315" t="s">
        <v>972</v>
      </c>
      <c r="E145" s="318"/>
    </row>
    <row r="146" spans="1:5" ht="18" customHeight="1">
      <c r="A146" s="325"/>
      <c r="B146" s="326"/>
      <c r="C146" s="327"/>
      <c r="D146" s="315"/>
      <c r="E146" s="318"/>
    </row>
    <row r="147" spans="1:5" ht="18" customHeight="1">
      <c r="A147" s="325"/>
      <c r="B147" s="326"/>
      <c r="C147" s="327"/>
      <c r="D147" s="315"/>
      <c r="E147" s="318"/>
    </row>
    <row r="148" spans="1:5">
      <c r="A148" s="186" t="s">
        <v>416</v>
      </c>
      <c r="B148" s="185" t="s">
        <v>417</v>
      </c>
      <c r="C148" s="185" t="s">
        <v>418</v>
      </c>
      <c r="D148" s="184" t="s">
        <v>419</v>
      </c>
      <c r="E148" s="183"/>
    </row>
    <row r="149" spans="1:5">
      <c r="A149" s="178">
        <v>5272</v>
      </c>
      <c r="B149" s="177">
        <v>442500</v>
      </c>
      <c r="C149" s="176" t="s">
        <v>440</v>
      </c>
      <c r="D149" s="175"/>
      <c r="E149" s="174"/>
    </row>
    <row r="150" spans="1:5">
      <c r="A150" s="178">
        <v>5273</v>
      </c>
      <c r="B150" s="177">
        <v>442600</v>
      </c>
      <c r="C150" s="176" t="s">
        <v>441</v>
      </c>
      <c r="D150" s="175"/>
      <c r="E150" s="174"/>
    </row>
    <row r="151" spans="1:5">
      <c r="A151" s="182">
        <v>5274</v>
      </c>
      <c r="B151" s="181">
        <v>443000</v>
      </c>
      <c r="C151" s="180" t="s">
        <v>833</v>
      </c>
      <c r="D151" s="179">
        <f>D152</f>
        <v>0</v>
      </c>
      <c r="E151" s="169"/>
    </row>
    <row r="152" spans="1:5">
      <c r="A152" s="178">
        <v>5275</v>
      </c>
      <c r="B152" s="177">
        <v>443100</v>
      </c>
      <c r="C152" s="176" t="s">
        <v>630</v>
      </c>
      <c r="D152" s="175"/>
      <c r="E152" s="174"/>
    </row>
    <row r="153" spans="1:5">
      <c r="A153" s="182">
        <v>5276</v>
      </c>
      <c r="B153" s="181">
        <v>444000</v>
      </c>
      <c r="C153" s="180" t="s">
        <v>834</v>
      </c>
      <c r="D153" s="179">
        <f>SUM(D154:D156)</f>
        <v>0</v>
      </c>
      <c r="E153" s="169"/>
    </row>
    <row r="154" spans="1:5">
      <c r="A154" s="178">
        <v>5277</v>
      </c>
      <c r="B154" s="177">
        <v>444100</v>
      </c>
      <c r="C154" s="176" t="s">
        <v>648</v>
      </c>
      <c r="D154" s="175"/>
      <c r="E154" s="174"/>
    </row>
    <row r="155" spans="1:5">
      <c r="A155" s="178">
        <v>5278</v>
      </c>
      <c r="B155" s="177">
        <v>444200</v>
      </c>
      <c r="C155" s="176" t="s">
        <v>649</v>
      </c>
      <c r="D155" s="175"/>
      <c r="E155" s="174"/>
    </row>
    <row r="156" spans="1:5">
      <c r="A156" s="178">
        <v>5279</v>
      </c>
      <c r="B156" s="177">
        <v>444300</v>
      </c>
      <c r="C156" s="176" t="s">
        <v>752</v>
      </c>
      <c r="D156" s="175"/>
      <c r="E156" s="174"/>
    </row>
    <row r="157" spans="1:5">
      <c r="A157" s="182">
        <v>5280</v>
      </c>
      <c r="B157" s="181">
        <v>450000</v>
      </c>
      <c r="C157" s="180" t="s">
        <v>835</v>
      </c>
      <c r="D157" s="179">
        <f>D158+D161+D164+D167</f>
        <v>0</v>
      </c>
      <c r="E157" s="169"/>
    </row>
    <row r="158" spans="1:5" ht="25.5">
      <c r="A158" s="182">
        <v>5281</v>
      </c>
      <c r="B158" s="181">
        <v>451000</v>
      </c>
      <c r="C158" s="180" t="s">
        <v>836</v>
      </c>
      <c r="D158" s="179">
        <f>D159+D160</f>
        <v>0</v>
      </c>
      <c r="E158" s="169"/>
    </row>
    <row r="159" spans="1:5">
      <c r="A159" s="178">
        <v>5282</v>
      </c>
      <c r="B159" s="177">
        <v>451100</v>
      </c>
      <c r="C159" s="176" t="s">
        <v>353</v>
      </c>
      <c r="D159" s="175"/>
      <c r="E159" s="174"/>
    </row>
    <row r="160" spans="1:5" ht="25.5">
      <c r="A160" s="178">
        <v>5283</v>
      </c>
      <c r="B160" s="177">
        <v>451200</v>
      </c>
      <c r="C160" s="176" t="s">
        <v>354</v>
      </c>
      <c r="D160" s="175"/>
      <c r="E160" s="174"/>
    </row>
    <row r="161" spans="1:5" ht="25.5">
      <c r="A161" s="182">
        <v>5284</v>
      </c>
      <c r="B161" s="181">
        <v>452000</v>
      </c>
      <c r="C161" s="180" t="s">
        <v>837</v>
      </c>
      <c r="D161" s="179">
        <f>D162+D163</f>
        <v>0</v>
      </c>
      <c r="E161" s="169"/>
    </row>
    <row r="162" spans="1:5">
      <c r="A162" s="178">
        <v>5285</v>
      </c>
      <c r="B162" s="177">
        <v>452100</v>
      </c>
      <c r="C162" s="176" t="s">
        <v>355</v>
      </c>
      <c r="D162" s="175"/>
      <c r="E162" s="174"/>
    </row>
    <row r="163" spans="1:5">
      <c r="A163" s="178">
        <v>5286</v>
      </c>
      <c r="B163" s="177">
        <v>452200</v>
      </c>
      <c r="C163" s="176" t="s">
        <v>356</v>
      </c>
      <c r="D163" s="175"/>
      <c r="E163" s="174"/>
    </row>
    <row r="164" spans="1:5" ht="25.5">
      <c r="A164" s="182">
        <v>5287</v>
      </c>
      <c r="B164" s="181">
        <v>453000</v>
      </c>
      <c r="C164" s="180" t="s">
        <v>838</v>
      </c>
      <c r="D164" s="179">
        <f>D165+D166</f>
        <v>0</v>
      </c>
      <c r="E164" s="169"/>
    </row>
    <row r="165" spans="1:5">
      <c r="A165" s="178">
        <v>5288</v>
      </c>
      <c r="B165" s="177">
        <v>453100</v>
      </c>
      <c r="C165" s="176" t="s">
        <v>357</v>
      </c>
      <c r="D165" s="175"/>
      <c r="E165" s="174"/>
    </row>
    <row r="166" spans="1:5">
      <c r="A166" s="178">
        <v>5289</v>
      </c>
      <c r="B166" s="177">
        <v>453200</v>
      </c>
      <c r="C166" s="176" t="s">
        <v>358</v>
      </c>
      <c r="D166" s="175"/>
      <c r="E166" s="174"/>
    </row>
    <row r="167" spans="1:5">
      <c r="A167" s="182">
        <v>5290</v>
      </c>
      <c r="B167" s="181">
        <v>454000</v>
      </c>
      <c r="C167" s="180" t="s">
        <v>839</v>
      </c>
      <c r="D167" s="179">
        <f>D168+D169</f>
        <v>0</v>
      </c>
      <c r="E167" s="169"/>
    </row>
    <row r="168" spans="1:5">
      <c r="A168" s="178">
        <v>5291</v>
      </c>
      <c r="B168" s="177">
        <v>454100</v>
      </c>
      <c r="C168" s="176" t="s">
        <v>359</v>
      </c>
      <c r="D168" s="175"/>
      <c r="E168" s="174"/>
    </row>
    <row r="169" spans="1:5">
      <c r="A169" s="178">
        <v>5292</v>
      </c>
      <c r="B169" s="177">
        <v>454200</v>
      </c>
      <c r="C169" s="176" t="s">
        <v>360</v>
      </c>
      <c r="D169" s="175"/>
      <c r="E169" s="174"/>
    </row>
    <row r="170" spans="1:5" ht="25.5">
      <c r="A170" s="182">
        <v>5293</v>
      </c>
      <c r="B170" s="181">
        <v>460000</v>
      </c>
      <c r="C170" s="180" t="s">
        <v>840</v>
      </c>
      <c r="D170" s="179">
        <f>D171+D174+D177+D180+D183</f>
        <v>0</v>
      </c>
      <c r="E170" s="169"/>
    </row>
    <row r="171" spans="1:5">
      <c r="A171" s="182">
        <v>5294</v>
      </c>
      <c r="B171" s="181">
        <v>461000</v>
      </c>
      <c r="C171" s="180" t="s">
        <v>841</v>
      </c>
      <c r="D171" s="179">
        <f>D172+D173</f>
        <v>0</v>
      </c>
      <c r="E171" s="169"/>
    </row>
    <row r="172" spans="1:5">
      <c r="A172" s="178">
        <v>5295</v>
      </c>
      <c r="B172" s="177">
        <v>461100</v>
      </c>
      <c r="C172" s="176" t="s">
        <v>361</v>
      </c>
      <c r="D172" s="175"/>
      <c r="E172" s="174"/>
    </row>
    <row r="173" spans="1:5">
      <c r="A173" s="178">
        <v>5296</v>
      </c>
      <c r="B173" s="177">
        <v>461200</v>
      </c>
      <c r="C173" s="176" t="s">
        <v>362</v>
      </c>
      <c r="D173" s="175"/>
      <c r="E173" s="174"/>
    </row>
    <row r="174" spans="1:5">
      <c r="A174" s="182">
        <v>5297</v>
      </c>
      <c r="B174" s="181">
        <v>462000</v>
      </c>
      <c r="C174" s="180" t="s">
        <v>842</v>
      </c>
      <c r="D174" s="179">
        <f>D175+D176</f>
        <v>0</v>
      </c>
      <c r="E174" s="169"/>
    </row>
    <row r="175" spans="1:5">
      <c r="A175" s="178">
        <v>5298</v>
      </c>
      <c r="B175" s="177">
        <v>462100</v>
      </c>
      <c r="C175" s="176" t="s">
        <v>631</v>
      </c>
      <c r="D175" s="175"/>
      <c r="E175" s="174"/>
    </row>
    <row r="176" spans="1:5">
      <c r="A176" s="178">
        <v>5299</v>
      </c>
      <c r="B176" s="177">
        <v>462200</v>
      </c>
      <c r="C176" s="176" t="s">
        <v>473</v>
      </c>
      <c r="D176" s="175"/>
      <c r="E176" s="174"/>
    </row>
    <row r="177" spans="1:5">
      <c r="A177" s="182">
        <v>5300</v>
      </c>
      <c r="B177" s="181">
        <v>463000</v>
      </c>
      <c r="C177" s="180" t="s">
        <v>843</v>
      </c>
      <c r="D177" s="179">
        <f>D178+D179</f>
        <v>0</v>
      </c>
      <c r="E177" s="169"/>
    </row>
    <row r="178" spans="1:5">
      <c r="A178" s="178">
        <v>5301</v>
      </c>
      <c r="B178" s="177">
        <v>463100</v>
      </c>
      <c r="C178" s="176" t="s">
        <v>325</v>
      </c>
      <c r="D178" s="175"/>
      <c r="E178" s="174"/>
    </row>
    <row r="179" spans="1:5">
      <c r="A179" s="178">
        <v>5302</v>
      </c>
      <c r="B179" s="177">
        <v>463200</v>
      </c>
      <c r="C179" s="176" t="s">
        <v>439</v>
      </c>
      <c r="D179" s="175"/>
      <c r="E179" s="174"/>
    </row>
    <row r="180" spans="1:5" ht="25.5">
      <c r="A180" s="182">
        <v>5303</v>
      </c>
      <c r="B180" s="181">
        <v>464000</v>
      </c>
      <c r="C180" s="180" t="s">
        <v>844</v>
      </c>
      <c r="D180" s="179">
        <f>D181+D182</f>
        <v>0</v>
      </c>
      <c r="E180" s="169"/>
    </row>
    <row r="181" spans="1:5">
      <c r="A181" s="178">
        <v>5304</v>
      </c>
      <c r="B181" s="177">
        <v>464100</v>
      </c>
      <c r="C181" s="176" t="s">
        <v>57</v>
      </c>
      <c r="D181" s="175"/>
      <c r="E181" s="174"/>
    </row>
    <row r="182" spans="1:5">
      <c r="A182" s="178">
        <v>5305</v>
      </c>
      <c r="B182" s="177">
        <v>464200</v>
      </c>
      <c r="C182" s="176" t="s">
        <v>58</v>
      </c>
      <c r="D182" s="175"/>
      <c r="E182" s="174"/>
    </row>
    <row r="183" spans="1:5">
      <c r="A183" s="182">
        <v>5306</v>
      </c>
      <c r="B183" s="181">
        <v>465000</v>
      </c>
      <c r="C183" s="180" t="s">
        <v>845</v>
      </c>
      <c r="D183" s="179">
        <f>D184+D185</f>
        <v>0</v>
      </c>
      <c r="E183" s="169"/>
    </row>
    <row r="184" spans="1:5">
      <c r="A184" s="178">
        <v>5307</v>
      </c>
      <c r="B184" s="177">
        <v>465100</v>
      </c>
      <c r="C184" s="176" t="s">
        <v>59</v>
      </c>
      <c r="D184" s="175"/>
      <c r="E184" s="174"/>
    </row>
    <row r="185" spans="1:5">
      <c r="A185" s="178">
        <v>5308</v>
      </c>
      <c r="B185" s="177">
        <v>465200</v>
      </c>
      <c r="C185" s="176" t="s">
        <v>60</v>
      </c>
      <c r="D185" s="175"/>
      <c r="E185" s="174"/>
    </row>
    <row r="186" spans="1:5">
      <c r="A186" s="182">
        <v>5309</v>
      </c>
      <c r="B186" s="181">
        <v>470000</v>
      </c>
      <c r="C186" s="180" t="s">
        <v>846</v>
      </c>
      <c r="D186" s="179">
        <f>D187+D191</f>
        <v>0</v>
      </c>
      <c r="E186" s="169"/>
    </row>
    <row r="187" spans="1:5" ht="25.5">
      <c r="A187" s="182">
        <v>5310</v>
      </c>
      <c r="B187" s="181">
        <v>471000</v>
      </c>
      <c r="C187" s="180" t="s">
        <v>847</v>
      </c>
      <c r="D187" s="179">
        <f>SUM(D188:D190)</f>
        <v>0</v>
      </c>
      <c r="E187" s="169"/>
    </row>
    <row r="188" spans="1:5" ht="25.5">
      <c r="A188" s="178">
        <v>5311</v>
      </c>
      <c r="B188" s="177">
        <v>471100</v>
      </c>
      <c r="C188" s="176" t="s">
        <v>200</v>
      </c>
      <c r="D188" s="175"/>
      <c r="E188" s="174"/>
    </row>
    <row r="189" spans="1:5" ht="25.5">
      <c r="A189" s="178">
        <v>5312</v>
      </c>
      <c r="B189" s="177">
        <v>471200</v>
      </c>
      <c r="C189" s="176" t="s">
        <v>93</v>
      </c>
      <c r="D189" s="175"/>
      <c r="E189" s="174"/>
    </row>
    <row r="190" spans="1:5" ht="25.5">
      <c r="A190" s="178">
        <v>5313</v>
      </c>
      <c r="B190" s="177">
        <v>471900</v>
      </c>
      <c r="C190" s="176" t="s">
        <v>94</v>
      </c>
      <c r="D190" s="175"/>
      <c r="E190" s="174"/>
    </row>
    <row r="191" spans="1:5">
      <c r="A191" s="182">
        <v>5314</v>
      </c>
      <c r="B191" s="181">
        <v>472000</v>
      </c>
      <c r="C191" s="180" t="s">
        <v>848</v>
      </c>
      <c r="D191" s="179">
        <f>SUM(D192:D200)</f>
        <v>0</v>
      </c>
      <c r="E191" s="169"/>
    </row>
    <row r="192" spans="1:5">
      <c r="A192" s="178">
        <v>5315</v>
      </c>
      <c r="B192" s="177">
        <v>472100</v>
      </c>
      <c r="C192" s="176" t="s">
        <v>95</v>
      </c>
      <c r="D192" s="175"/>
      <c r="E192" s="174"/>
    </row>
    <row r="193" spans="1:5">
      <c r="A193" s="178">
        <v>5316</v>
      </c>
      <c r="B193" s="177">
        <v>472200</v>
      </c>
      <c r="C193" s="176" t="s">
        <v>849</v>
      </c>
      <c r="D193" s="175"/>
      <c r="E193" s="174"/>
    </row>
    <row r="194" spans="1:5">
      <c r="A194" s="178">
        <v>5317</v>
      </c>
      <c r="B194" s="177">
        <v>472300</v>
      </c>
      <c r="C194" s="176" t="s">
        <v>850</v>
      </c>
      <c r="D194" s="175"/>
      <c r="E194" s="174"/>
    </row>
    <row r="195" spans="1:5">
      <c r="A195" s="178">
        <v>5318</v>
      </c>
      <c r="B195" s="177">
        <v>472400</v>
      </c>
      <c r="C195" s="176" t="s">
        <v>851</v>
      </c>
      <c r="D195" s="175"/>
      <c r="E195" s="174"/>
    </row>
    <row r="196" spans="1:5">
      <c r="A196" s="178">
        <v>5319</v>
      </c>
      <c r="B196" s="177">
        <v>472500</v>
      </c>
      <c r="C196" s="176" t="s">
        <v>40</v>
      </c>
      <c r="D196" s="175"/>
      <c r="E196" s="174"/>
    </row>
    <row r="197" spans="1:5">
      <c r="A197" s="178">
        <v>5320</v>
      </c>
      <c r="B197" s="177">
        <v>472600</v>
      </c>
      <c r="C197" s="176" t="s">
        <v>41</v>
      </c>
      <c r="D197" s="175"/>
      <c r="E197" s="174"/>
    </row>
    <row r="198" spans="1:5">
      <c r="A198" s="178">
        <v>5321</v>
      </c>
      <c r="B198" s="177">
        <v>472700</v>
      </c>
      <c r="C198" s="176" t="s">
        <v>852</v>
      </c>
      <c r="D198" s="175"/>
      <c r="E198" s="174"/>
    </row>
    <row r="199" spans="1:5">
      <c r="A199" s="178">
        <v>5322</v>
      </c>
      <c r="B199" s="177">
        <v>472800</v>
      </c>
      <c r="C199" s="176" t="s">
        <v>853</v>
      </c>
      <c r="D199" s="175"/>
      <c r="E199" s="174"/>
    </row>
    <row r="200" spans="1:5">
      <c r="A200" s="178">
        <v>5323</v>
      </c>
      <c r="B200" s="177">
        <v>472900</v>
      </c>
      <c r="C200" s="176" t="s">
        <v>658</v>
      </c>
      <c r="D200" s="175"/>
      <c r="E200" s="174"/>
    </row>
    <row r="201" spans="1:5">
      <c r="A201" s="182">
        <v>5324</v>
      </c>
      <c r="B201" s="181">
        <v>480000</v>
      </c>
      <c r="C201" s="180" t="s">
        <v>854</v>
      </c>
      <c r="D201" s="179">
        <f>D202+D205+D209+D211+D218+D220</f>
        <v>0</v>
      </c>
      <c r="E201" s="169"/>
    </row>
    <row r="202" spans="1:5">
      <c r="A202" s="182">
        <v>5325</v>
      </c>
      <c r="B202" s="181">
        <v>481000</v>
      </c>
      <c r="C202" s="180" t="s">
        <v>855</v>
      </c>
      <c r="D202" s="179">
        <f>D203+D204</f>
        <v>0</v>
      </c>
      <c r="E202" s="169"/>
    </row>
    <row r="203" spans="1:5" ht="25.5">
      <c r="A203" s="178">
        <v>5326</v>
      </c>
      <c r="B203" s="177">
        <v>481100</v>
      </c>
      <c r="C203" s="176" t="s">
        <v>363</v>
      </c>
      <c r="D203" s="175"/>
      <c r="E203" s="174"/>
    </row>
    <row r="204" spans="1:5">
      <c r="A204" s="178">
        <v>5327</v>
      </c>
      <c r="B204" s="177">
        <v>481900</v>
      </c>
      <c r="C204" s="176" t="s">
        <v>364</v>
      </c>
      <c r="D204" s="175"/>
      <c r="E204" s="174"/>
    </row>
    <row r="205" spans="1:5">
      <c r="A205" s="182">
        <v>5328</v>
      </c>
      <c r="B205" s="181">
        <v>482000</v>
      </c>
      <c r="C205" s="180" t="s">
        <v>856</v>
      </c>
      <c r="D205" s="179">
        <f>SUM(D206:D208)</f>
        <v>0</v>
      </c>
      <c r="E205" s="169"/>
    </row>
    <row r="206" spans="1:5">
      <c r="A206" s="178">
        <v>5329</v>
      </c>
      <c r="B206" s="177">
        <v>482100</v>
      </c>
      <c r="C206" s="176" t="s">
        <v>186</v>
      </c>
      <c r="D206" s="175"/>
      <c r="E206" s="174"/>
    </row>
    <row r="207" spans="1:5">
      <c r="A207" s="178">
        <v>5330</v>
      </c>
      <c r="B207" s="177">
        <v>482200</v>
      </c>
      <c r="C207" s="176" t="s">
        <v>61</v>
      </c>
      <c r="D207" s="175"/>
      <c r="E207" s="174"/>
    </row>
    <row r="208" spans="1:5">
      <c r="A208" s="178">
        <v>5331</v>
      </c>
      <c r="B208" s="177">
        <v>482300</v>
      </c>
      <c r="C208" s="176" t="s">
        <v>753</v>
      </c>
      <c r="D208" s="175"/>
      <c r="E208" s="174"/>
    </row>
    <row r="209" spans="1:5">
      <c r="A209" s="182">
        <v>5332</v>
      </c>
      <c r="B209" s="181">
        <v>483000</v>
      </c>
      <c r="C209" s="180" t="s">
        <v>857</v>
      </c>
      <c r="D209" s="179">
        <f>D210</f>
        <v>0</v>
      </c>
      <c r="E209" s="169"/>
    </row>
    <row r="210" spans="1:5">
      <c r="A210" s="178">
        <v>5333</v>
      </c>
      <c r="B210" s="177">
        <v>483100</v>
      </c>
      <c r="C210" s="176" t="s">
        <v>0</v>
      </c>
      <c r="D210" s="175"/>
      <c r="E210" s="174"/>
    </row>
    <row r="211" spans="1:5" ht="38.25">
      <c r="A211" s="182">
        <v>5334</v>
      </c>
      <c r="B211" s="181">
        <v>484000</v>
      </c>
      <c r="C211" s="180" t="s">
        <v>858</v>
      </c>
      <c r="D211" s="179">
        <f>D212+D213</f>
        <v>0</v>
      </c>
      <c r="E211" s="169"/>
    </row>
    <row r="212" spans="1:5">
      <c r="A212" s="178">
        <v>5335</v>
      </c>
      <c r="B212" s="177">
        <v>484100</v>
      </c>
      <c r="C212" s="176" t="s">
        <v>581</v>
      </c>
      <c r="D212" s="175"/>
      <c r="E212" s="174"/>
    </row>
    <row r="213" spans="1:5">
      <c r="A213" s="178">
        <v>5336</v>
      </c>
      <c r="B213" s="177">
        <v>484200</v>
      </c>
      <c r="C213" s="176" t="s">
        <v>455</v>
      </c>
      <c r="D213" s="175"/>
      <c r="E213" s="174"/>
    </row>
    <row r="214" spans="1:5" ht="18" customHeight="1">
      <c r="A214" s="325" t="s">
        <v>533</v>
      </c>
      <c r="B214" s="326" t="s">
        <v>534</v>
      </c>
      <c r="C214" s="327" t="s">
        <v>535</v>
      </c>
      <c r="D214" s="315" t="s">
        <v>956</v>
      </c>
      <c r="E214" s="318"/>
    </row>
    <row r="215" spans="1:5" ht="24.75" customHeight="1">
      <c r="A215" s="325"/>
      <c r="B215" s="326"/>
      <c r="C215" s="327"/>
      <c r="D215" s="315"/>
      <c r="E215" s="318"/>
    </row>
    <row r="216" spans="1:5" ht="23.25" customHeight="1">
      <c r="A216" s="325"/>
      <c r="B216" s="326"/>
      <c r="C216" s="327"/>
      <c r="D216" s="315"/>
      <c r="E216" s="318"/>
    </row>
    <row r="217" spans="1:5">
      <c r="A217" s="186" t="s">
        <v>416</v>
      </c>
      <c r="B217" s="185" t="s">
        <v>417</v>
      </c>
      <c r="C217" s="185" t="s">
        <v>418</v>
      </c>
      <c r="D217" s="184" t="s">
        <v>419</v>
      </c>
      <c r="E217" s="183"/>
    </row>
    <row r="218" spans="1:5" ht="25.5">
      <c r="A218" s="182">
        <v>5337</v>
      </c>
      <c r="B218" s="181">
        <v>485000</v>
      </c>
      <c r="C218" s="180" t="s">
        <v>859</v>
      </c>
      <c r="D218" s="179">
        <f>D219</f>
        <v>0</v>
      </c>
      <c r="E218" s="169"/>
    </row>
    <row r="219" spans="1:5">
      <c r="A219" s="178">
        <v>5338</v>
      </c>
      <c r="B219" s="177">
        <v>485100</v>
      </c>
      <c r="C219" s="176" t="s">
        <v>860</v>
      </c>
      <c r="D219" s="175"/>
      <c r="E219" s="174"/>
    </row>
    <row r="220" spans="1:5" ht="25.5">
      <c r="A220" s="182">
        <v>5339</v>
      </c>
      <c r="B220" s="181">
        <v>489000</v>
      </c>
      <c r="C220" s="180" t="s">
        <v>861</v>
      </c>
      <c r="D220" s="179">
        <f>D221</f>
        <v>0</v>
      </c>
      <c r="E220" s="169"/>
    </row>
    <row r="221" spans="1:5" ht="25.5">
      <c r="A221" s="178">
        <v>5340</v>
      </c>
      <c r="B221" s="177">
        <v>489100</v>
      </c>
      <c r="C221" s="176" t="s">
        <v>582</v>
      </c>
      <c r="D221" s="175"/>
      <c r="E221" s="174"/>
    </row>
    <row r="222" spans="1:5" ht="25.5">
      <c r="A222" s="182">
        <v>5341</v>
      </c>
      <c r="B222" s="181">
        <v>500000</v>
      </c>
      <c r="C222" s="180" t="s">
        <v>862</v>
      </c>
      <c r="D222" s="179">
        <f>D223+D245+D254+D257+D265</f>
        <v>0</v>
      </c>
      <c r="E222" s="169"/>
    </row>
    <row r="223" spans="1:5">
      <c r="A223" s="182">
        <v>5342</v>
      </c>
      <c r="B223" s="181">
        <v>510000</v>
      </c>
      <c r="C223" s="180" t="s">
        <v>863</v>
      </c>
      <c r="D223" s="179">
        <f>D224+D229+D239+D241+D243</f>
        <v>0</v>
      </c>
      <c r="E223" s="169"/>
    </row>
    <row r="224" spans="1:5">
      <c r="A224" s="182">
        <v>5343</v>
      </c>
      <c r="B224" s="181">
        <v>511000</v>
      </c>
      <c r="C224" s="180" t="s">
        <v>864</v>
      </c>
      <c r="D224" s="179">
        <f>SUM(D225:D228)</f>
        <v>0</v>
      </c>
      <c r="E224" s="169"/>
    </row>
    <row r="225" spans="1:5">
      <c r="A225" s="178">
        <v>5344</v>
      </c>
      <c r="B225" s="177">
        <v>511100</v>
      </c>
      <c r="C225" s="176" t="s">
        <v>571</v>
      </c>
      <c r="D225" s="175"/>
      <c r="E225" s="174"/>
    </row>
    <row r="226" spans="1:5">
      <c r="A226" s="178">
        <v>5345</v>
      </c>
      <c r="B226" s="177">
        <v>511200</v>
      </c>
      <c r="C226" s="176" t="s">
        <v>572</v>
      </c>
      <c r="D226" s="175"/>
      <c r="E226" s="174"/>
    </row>
    <row r="227" spans="1:5">
      <c r="A227" s="178">
        <v>5346</v>
      </c>
      <c r="B227" s="177">
        <v>511300</v>
      </c>
      <c r="C227" s="176" t="s">
        <v>573</v>
      </c>
      <c r="D227" s="175"/>
      <c r="E227" s="174"/>
    </row>
    <row r="228" spans="1:5">
      <c r="A228" s="178">
        <v>5347</v>
      </c>
      <c r="B228" s="177">
        <v>511400</v>
      </c>
      <c r="C228" s="176" t="s">
        <v>574</v>
      </c>
      <c r="D228" s="175"/>
      <c r="E228" s="174"/>
    </row>
    <row r="229" spans="1:5">
      <c r="A229" s="182">
        <v>5348</v>
      </c>
      <c r="B229" s="181">
        <v>512000</v>
      </c>
      <c r="C229" s="180" t="s">
        <v>865</v>
      </c>
      <c r="D229" s="179">
        <f>SUM(D230:D238)</f>
        <v>0</v>
      </c>
      <c r="E229" s="169"/>
    </row>
    <row r="230" spans="1:5">
      <c r="A230" s="178">
        <v>5349</v>
      </c>
      <c r="B230" s="177">
        <v>512100</v>
      </c>
      <c r="C230" s="176" t="s">
        <v>575</v>
      </c>
      <c r="D230" s="175"/>
      <c r="E230" s="174"/>
    </row>
    <row r="231" spans="1:5">
      <c r="A231" s="178">
        <v>5350</v>
      </c>
      <c r="B231" s="177">
        <v>512200</v>
      </c>
      <c r="C231" s="176" t="s">
        <v>183</v>
      </c>
      <c r="D231" s="175"/>
      <c r="E231" s="174"/>
    </row>
    <row r="232" spans="1:5">
      <c r="A232" s="178">
        <v>5351</v>
      </c>
      <c r="B232" s="177">
        <v>512300</v>
      </c>
      <c r="C232" s="176" t="s">
        <v>184</v>
      </c>
      <c r="D232" s="175"/>
      <c r="E232" s="174"/>
    </row>
    <row r="233" spans="1:5">
      <c r="A233" s="178">
        <v>5352</v>
      </c>
      <c r="B233" s="177">
        <v>512400</v>
      </c>
      <c r="C233" s="176" t="s">
        <v>346</v>
      </c>
      <c r="D233" s="175"/>
      <c r="E233" s="174"/>
    </row>
    <row r="234" spans="1:5">
      <c r="A234" s="178">
        <v>5353</v>
      </c>
      <c r="B234" s="177">
        <v>512500</v>
      </c>
      <c r="C234" s="176" t="s">
        <v>185</v>
      </c>
      <c r="D234" s="175"/>
      <c r="E234" s="174"/>
    </row>
    <row r="235" spans="1:5">
      <c r="A235" s="178">
        <v>5354</v>
      </c>
      <c r="B235" s="177">
        <v>512600</v>
      </c>
      <c r="C235" s="176" t="s">
        <v>754</v>
      </c>
      <c r="D235" s="175"/>
      <c r="E235" s="174"/>
    </row>
    <row r="236" spans="1:5">
      <c r="A236" s="178">
        <v>5355</v>
      </c>
      <c r="B236" s="177">
        <v>512700</v>
      </c>
      <c r="C236" s="176" t="s">
        <v>103</v>
      </c>
      <c r="D236" s="175"/>
      <c r="E236" s="174"/>
    </row>
    <row r="237" spans="1:5">
      <c r="A237" s="178">
        <v>5356</v>
      </c>
      <c r="B237" s="177">
        <v>512800</v>
      </c>
      <c r="C237" s="176" t="s">
        <v>104</v>
      </c>
      <c r="D237" s="175"/>
      <c r="E237" s="174"/>
    </row>
    <row r="238" spans="1:5">
      <c r="A238" s="178">
        <v>5357</v>
      </c>
      <c r="B238" s="177">
        <v>512900</v>
      </c>
      <c r="C238" s="176" t="s">
        <v>576</v>
      </c>
      <c r="D238" s="175"/>
      <c r="E238" s="174"/>
    </row>
    <row r="239" spans="1:5">
      <c r="A239" s="182">
        <v>5358</v>
      </c>
      <c r="B239" s="181">
        <v>513000</v>
      </c>
      <c r="C239" s="180" t="s">
        <v>866</v>
      </c>
      <c r="D239" s="179">
        <f>D240</f>
        <v>0</v>
      </c>
      <c r="E239" s="169"/>
    </row>
    <row r="240" spans="1:5">
      <c r="A240" s="178">
        <v>5359</v>
      </c>
      <c r="B240" s="177">
        <v>513100</v>
      </c>
      <c r="C240" s="176" t="s">
        <v>583</v>
      </c>
      <c r="D240" s="175"/>
      <c r="E240" s="174"/>
    </row>
    <row r="241" spans="1:5">
      <c r="A241" s="182">
        <v>5360</v>
      </c>
      <c r="B241" s="181">
        <v>514000</v>
      </c>
      <c r="C241" s="180" t="s">
        <v>867</v>
      </c>
      <c r="D241" s="179">
        <f>D242</f>
        <v>0</v>
      </c>
      <c r="E241" s="169"/>
    </row>
    <row r="242" spans="1:5">
      <c r="A242" s="178">
        <v>5361</v>
      </c>
      <c r="B242" s="177">
        <v>514100</v>
      </c>
      <c r="C242" s="176" t="s">
        <v>577</v>
      </c>
      <c r="D242" s="175"/>
      <c r="E242" s="174"/>
    </row>
    <row r="243" spans="1:5">
      <c r="A243" s="182">
        <v>5362</v>
      </c>
      <c r="B243" s="181">
        <v>515000</v>
      </c>
      <c r="C243" s="180" t="s">
        <v>868</v>
      </c>
      <c r="D243" s="179">
        <f>D244</f>
        <v>0</v>
      </c>
      <c r="E243" s="169"/>
    </row>
    <row r="244" spans="1:5">
      <c r="A244" s="178">
        <v>5363</v>
      </c>
      <c r="B244" s="177">
        <v>515100</v>
      </c>
      <c r="C244" s="176" t="s">
        <v>462</v>
      </c>
      <c r="D244" s="175"/>
      <c r="E244" s="174"/>
    </row>
    <row r="245" spans="1:5">
      <c r="A245" s="182">
        <v>5364</v>
      </c>
      <c r="B245" s="181">
        <v>520000</v>
      </c>
      <c r="C245" s="180" t="s">
        <v>869</v>
      </c>
      <c r="D245" s="179">
        <f>D246+D248+D252</f>
        <v>0</v>
      </c>
      <c r="E245" s="169"/>
    </row>
    <row r="246" spans="1:5">
      <c r="A246" s="182">
        <v>5365</v>
      </c>
      <c r="B246" s="181">
        <v>521000</v>
      </c>
      <c r="C246" s="180" t="s">
        <v>870</v>
      </c>
      <c r="D246" s="179">
        <f>D247</f>
        <v>0</v>
      </c>
      <c r="E246" s="169"/>
    </row>
    <row r="247" spans="1:5">
      <c r="A247" s="178">
        <v>5366</v>
      </c>
      <c r="B247" s="177">
        <v>521100</v>
      </c>
      <c r="C247" s="176" t="s">
        <v>334</v>
      </c>
      <c r="D247" s="175"/>
      <c r="E247" s="174"/>
    </row>
    <row r="248" spans="1:5">
      <c r="A248" s="182">
        <v>5367</v>
      </c>
      <c r="B248" s="181">
        <v>522000</v>
      </c>
      <c r="C248" s="180" t="s">
        <v>871</v>
      </c>
      <c r="D248" s="179">
        <f>SUM(D249:D251)</f>
        <v>0</v>
      </c>
      <c r="E248" s="169"/>
    </row>
    <row r="249" spans="1:5">
      <c r="A249" s="178">
        <v>5368</v>
      </c>
      <c r="B249" s="177">
        <v>522100</v>
      </c>
      <c r="C249" s="176" t="s">
        <v>536</v>
      </c>
      <c r="D249" s="175"/>
      <c r="E249" s="174"/>
    </row>
    <row r="250" spans="1:5">
      <c r="A250" s="178">
        <v>5369</v>
      </c>
      <c r="B250" s="177">
        <v>522200</v>
      </c>
      <c r="C250" s="176" t="s">
        <v>328</v>
      </c>
      <c r="D250" s="175"/>
      <c r="E250" s="174"/>
    </row>
    <row r="251" spans="1:5">
      <c r="A251" s="178">
        <v>5370</v>
      </c>
      <c r="B251" s="177">
        <v>522300</v>
      </c>
      <c r="C251" s="176" t="s">
        <v>329</v>
      </c>
      <c r="D251" s="175"/>
      <c r="E251" s="174"/>
    </row>
    <row r="252" spans="1:5">
      <c r="A252" s="182">
        <v>5371</v>
      </c>
      <c r="B252" s="181">
        <v>523000</v>
      </c>
      <c r="C252" s="180" t="s">
        <v>872</v>
      </c>
      <c r="D252" s="179">
        <f>D253</f>
        <v>0</v>
      </c>
      <c r="E252" s="169"/>
    </row>
    <row r="253" spans="1:5">
      <c r="A253" s="178">
        <v>5372</v>
      </c>
      <c r="B253" s="177">
        <v>523100</v>
      </c>
      <c r="C253" s="176" t="s">
        <v>330</v>
      </c>
      <c r="D253" s="175"/>
      <c r="E253" s="174"/>
    </row>
    <row r="254" spans="1:5">
      <c r="A254" s="182">
        <v>5373</v>
      </c>
      <c r="B254" s="181">
        <v>530000</v>
      </c>
      <c r="C254" s="180" t="s">
        <v>873</v>
      </c>
      <c r="D254" s="179">
        <f>D255</f>
        <v>0</v>
      </c>
      <c r="E254" s="169"/>
    </row>
    <row r="255" spans="1:5">
      <c r="A255" s="182">
        <v>5374</v>
      </c>
      <c r="B255" s="181">
        <v>531000</v>
      </c>
      <c r="C255" s="180" t="s">
        <v>874</v>
      </c>
      <c r="D255" s="179">
        <f>D256</f>
        <v>0</v>
      </c>
      <c r="E255" s="169"/>
    </row>
    <row r="256" spans="1:5">
      <c r="A256" s="178">
        <v>5375</v>
      </c>
      <c r="B256" s="177">
        <v>531100</v>
      </c>
      <c r="C256" s="176" t="s">
        <v>437</v>
      </c>
      <c r="D256" s="175"/>
      <c r="E256" s="174"/>
    </row>
    <row r="257" spans="1:5">
      <c r="A257" s="182">
        <v>5376</v>
      </c>
      <c r="B257" s="181">
        <v>540000</v>
      </c>
      <c r="C257" s="180" t="s">
        <v>875</v>
      </c>
      <c r="D257" s="179">
        <f>D258+D260+D262</f>
        <v>0</v>
      </c>
      <c r="E257" s="169"/>
    </row>
    <row r="258" spans="1:5">
      <c r="A258" s="182">
        <v>5377</v>
      </c>
      <c r="B258" s="181">
        <v>541000</v>
      </c>
      <c r="C258" s="180" t="s">
        <v>876</v>
      </c>
      <c r="D258" s="179">
        <f>D259</f>
        <v>0</v>
      </c>
      <c r="E258" s="169"/>
    </row>
    <row r="259" spans="1:5">
      <c r="A259" s="178">
        <v>5378</v>
      </c>
      <c r="B259" s="177">
        <v>541100</v>
      </c>
      <c r="C259" s="176" t="s">
        <v>368</v>
      </c>
      <c r="D259" s="175"/>
      <c r="E259" s="174"/>
    </row>
    <row r="260" spans="1:5">
      <c r="A260" s="182">
        <v>5379</v>
      </c>
      <c r="B260" s="181">
        <v>542000</v>
      </c>
      <c r="C260" s="180" t="s">
        <v>877</v>
      </c>
      <c r="D260" s="179">
        <f>D261</f>
        <v>0</v>
      </c>
      <c r="E260" s="169"/>
    </row>
    <row r="261" spans="1:5">
      <c r="A261" s="178">
        <v>5380</v>
      </c>
      <c r="B261" s="177">
        <v>542100</v>
      </c>
      <c r="C261" s="176" t="s">
        <v>331</v>
      </c>
      <c r="D261" s="175"/>
      <c r="E261" s="174"/>
    </row>
    <row r="262" spans="1:5">
      <c r="A262" s="182">
        <v>5381</v>
      </c>
      <c r="B262" s="181">
        <v>543000</v>
      </c>
      <c r="C262" s="180" t="s">
        <v>878</v>
      </c>
      <c r="D262" s="179">
        <f>D263+D264</f>
        <v>0</v>
      </c>
      <c r="E262" s="169"/>
    </row>
    <row r="263" spans="1:5">
      <c r="A263" s="178">
        <v>5382</v>
      </c>
      <c r="B263" s="177">
        <v>543100</v>
      </c>
      <c r="C263" s="176" t="s">
        <v>332</v>
      </c>
      <c r="D263" s="175"/>
      <c r="E263" s="174"/>
    </row>
    <row r="264" spans="1:5">
      <c r="A264" s="178">
        <v>5383</v>
      </c>
      <c r="B264" s="177">
        <v>543200</v>
      </c>
      <c r="C264" s="176" t="s">
        <v>333</v>
      </c>
      <c r="D264" s="175"/>
      <c r="E264" s="174"/>
    </row>
    <row r="265" spans="1:5" ht="38.25">
      <c r="A265" s="182">
        <v>5384</v>
      </c>
      <c r="B265" s="181">
        <v>550000</v>
      </c>
      <c r="C265" s="180" t="s">
        <v>879</v>
      </c>
      <c r="D265" s="179">
        <f>D266</f>
        <v>0</v>
      </c>
      <c r="E265" s="169"/>
    </row>
    <row r="266" spans="1:5" ht="38.25">
      <c r="A266" s="182">
        <v>5385</v>
      </c>
      <c r="B266" s="181">
        <v>551000</v>
      </c>
      <c r="C266" s="180" t="s">
        <v>880</v>
      </c>
      <c r="D266" s="179">
        <f>D267</f>
        <v>0</v>
      </c>
      <c r="E266" s="169"/>
    </row>
    <row r="267" spans="1:5" ht="25.5">
      <c r="A267" s="178">
        <v>5386</v>
      </c>
      <c r="B267" s="177">
        <v>551100</v>
      </c>
      <c r="C267" s="176" t="s">
        <v>643</v>
      </c>
      <c r="D267" s="175"/>
      <c r="E267" s="174"/>
    </row>
    <row r="268" spans="1:5" ht="25.5">
      <c r="A268" s="182">
        <v>5387</v>
      </c>
      <c r="B268" s="181">
        <v>600000</v>
      </c>
      <c r="C268" s="180" t="s">
        <v>881</v>
      </c>
      <c r="D268" s="179">
        <f>D269+D298</f>
        <v>0</v>
      </c>
      <c r="E268" s="169"/>
    </row>
    <row r="269" spans="1:5">
      <c r="A269" s="182">
        <v>5388</v>
      </c>
      <c r="B269" s="181">
        <v>610000</v>
      </c>
      <c r="C269" s="180" t="s">
        <v>882</v>
      </c>
      <c r="D269" s="179">
        <f>D270+D280+D292+D294+D296</f>
        <v>0</v>
      </c>
      <c r="E269" s="169"/>
    </row>
    <row r="270" spans="1:5">
      <c r="A270" s="182">
        <v>5389</v>
      </c>
      <c r="B270" s="181">
        <v>611000</v>
      </c>
      <c r="C270" s="180" t="s">
        <v>883</v>
      </c>
      <c r="D270" s="179">
        <f>SUM(D271:D279)</f>
        <v>0</v>
      </c>
      <c r="E270" s="169"/>
    </row>
    <row r="271" spans="1:5">
      <c r="A271" s="178">
        <v>5390</v>
      </c>
      <c r="B271" s="177">
        <v>611100</v>
      </c>
      <c r="C271" s="176" t="s">
        <v>344</v>
      </c>
      <c r="D271" s="175"/>
      <c r="E271" s="174"/>
    </row>
    <row r="272" spans="1:5">
      <c r="A272" s="178">
        <v>5391</v>
      </c>
      <c r="B272" s="177">
        <v>611200</v>
      </c>
      <c r="C272" s="176" t="s">
        <v>345</v>
      </c>
      <c r="D272" s="175"/>
      <c r="E272" s="174"/>
    </row>
    <row r="273" spans="1:5">
      <c r="A273" s="178">
        <v>5392</v>
      </c>
      <c r="B273" s="177">
        <v>611300</v>
      </c>
      <c r="C273" s="176" t="s">
        <v>490</v>
      </c>
      <c r="D273" s="175"/>
      <c r="E273" s="174"/>
    </row>
    <row r="274" spans="1:5">
      <c r="A274" s="178">
        <v>5393</v>
      </c>
      <c r="B274" s="177">
        <v>611400</v>
      </c>
      <c r="C274" s="176" t="s">
        <v>491</v>
      </c>
      <c r="D274" s="175"/>
      <c r="E274" s="174"/>
    </row>
    <row r="275" spans="1:5">
      <c r="A275" s="178">
        <v>5394</v>
      </c>
      <c r="B275" s="177">
        <v>611500</v>
      </c>
      <c r="C275" s="176" t="s">
        <v>492</v>
      </c>
      <c r="D275" s="175"/>
      <c r="E275" s="174"/>
    </row>
    <row r="276" spans="1:5">
      <c r="A276" s="178">
        <v>5395</v>
      </c>
      <c r="B276" s="177">
        <v>611600</v>
      </c>
      <c r="C276" s="176" t="s">
        <v>493</v>
      </c>
      <c r="D276" s="175"/>
      <c r="E276" s="174"/>
    </row>
    <row r="277" spans="1:5">
      <c r="A277" s="178">
        <v>5396</v>
      </c>
      <c r="B277" s="177">
        <v>611700</v>
      </c>
      <c r="C277" s="176" t="s">
        <v>884</v>
      </c>
      <c r="D277" s="175"/>
      <c r="E277" s="174"/>
    </row>
    <row r="278" spans="1:5">
      <c r="A278" s="178">
        <v>5397</v>
      </c>
      <c r="B278" s="177">
        <v>611800</v>
      </c>
      <c r="C278" s="176" t="s">
        <v>494</v>
      </c>
      <c r="D278" s="175"/>
      <c r="E278" s="174"/>
    </row>
    <row r="279" spans="1:5">
      <c r="A279" s="178">
        <v>5398</v>
      </c>
      <c r="B279" s="177">
        <v>611900</v>
      </c>
      <c r="C279" s="176" t="s">
        <v>193</v>
      </c>
      <c r="D279" s="175"/>
      <c r="E279" s="174"/>
    </row>
    <row r="280" spans="1:5">
      <c r="A280" s="182">
        <v>5399</v>
      </c>
      <c r="B280" s="181">
        <v>612000</v>
      </c>
      <c r="C280" s="180" t="s">
        <v>885</v>
      </c>
      <c r="D280" s="179">
        <f>SUM(D281:D291)</f>
        <v>0</v>
      </c>
      <c r="E280" s="169"/>
    </row>
    <row r="281" spans="1:5" ht="25.5">
      <c r="A281" s="178">
        <v>5400</v>
      </c>
      <c r="B281" s="177">
        <v>612100</v>
      </c>
      <c r="C281" s="176" t="s">
        <v>755</v>
      </c>
      <c r="D281" s="175"/>
      <c r="E281" s="174"/>
    </row>
    <row r="282" spans="1:5">
      <c r="A282" s="178">
        <v>5401</v>
      </c>
      <c r="B282" s="177">
        <v>612200</v>
      </c>
      <c r="C282" s="176" t="s">
        <v>495</v>
      </c>
      <c r="D282" s="175"/>
      <c r="E282" s="174"/>
    </row>
    <row r="283" spans="1:5">
      <c r="A283" s="178">
        <v>5402</v>
      </c>
      <c r="B283" s="177">
        <v>612300</v>
      </c>
      <c r="C283" s="176" t="s">
        <v>105</v>
      </c>
      <c r="D283" s="175"/>
      <c r="E283" s="174"/>
    </row>
    <row r="284" spans="1:5">
      <c r="A284" s="325" t="s">
        <v>533</v>
      </c>
      <c r="B284" s="326" t="s">
        <v>534</v>
      </c>
      <c r="C284" s="327" t="s">
        <v>535</v>
      </c>
      <c r="D284" s="315" t="s">
        <v>956</v>
      </c>
      <c r="E284" s="318"/>
    </row>
    <row r="285" spans="1:5" ht="17.25" customHeight="1">
      <c r="A285" s="325"/>
      <c r="B285" s="326"/>
      <c r="C285" s="327"/>
      <c r="D285" s="315"/>
      <c r="E285" s="318"/>
    </row>
    <row r="286" spans="1:5" ht="21" customHeight="1">
      <c r="A286" s="325"/>
      <c r="B286" s="326"/>
      <c r="C286" s="327"/>
      <c r="D286" s="315"/>
      <c r="E286" s="318"/>
    </row>
    <row r="287" spans="1:5">
      <c r="A287" s="186" t="s">
        <v>416</v>
      </c>
      <c r="B287" s="185" t="s">
        <v>417</v>
      </c>
      <c r="C287" s="185" t="s">
        <v>418</v>
      </c>
      <c r="D287" s="184" t="s">
        <v>419</v>
      </c>
      <c r="E287" s="183"/>
    </row>
    <row r="288" spans="1:5">
      <c r="A288" s="178">
        <v>5403</v>
      </c>
      <c r="B288" s="177">
        <v>612400</v>
      </c>
      <c r="C288" s="176" t="s">
        <v>886</v>
      </c>
      <c r="D288" s="175"/>
      <c r="E288" s="174"/>
    </row>
    <row r="289" spans="1:5">
      <c r="A289" s="178">
        <v>5404</v>
      </c>
      <c r="B289" s="177">
        <v>612500</v>
      </c>
      <c r="C289" s="176" t="s">
        <v>887</v>
      </c>
      <c r="D289" s="175"/>
      <c r="E289" s="174"/>
    </row>
    <row r="290" spans="1:5">
      <c r="A290" s="178">
        <v>5405</v>
      </c>
      <c r="B290" s="177">
        <v>612600</v>
      </c>
      <c r="C290" s="176" t="s">
        <v>106</v>
      </c>
      <c r="D290" s="175"/>
      <c r="E290" s="174"/>
    </row>
    <row r="291" spans="1:5">
      <c r="A291" s="178">
        <v>5406</v>
      </c>
      <c r="B291" s="177">
        <v>612900</v>
      </c>
      <c r="C291" s="176" t="s">
        <v>665</v>
      </c>
      <c r="D291" s="175"/>
      <c r="E291" s="174"/>
    </row>
    <row r="292" spans="1:5">
      <c r="A292" s="182">
        <v>5407</v>
      </c>
      <c r="B292" s="181">
        <v>613000</v>
      </c>
      <c r="C292" s="180" t="s">
        <v>888</v>
      </c>
      <c r="D292" s="179">
        <f>D293</f>
        <v>0</v>
      </c>
      <c r="E292" s="169"/>
    </row>
    <row r="293" spans="1:5">
      <c r="A293" s="178">
        <v>5408</v>
      </c>
      <c r="B293" s="177">
        <v>613100</v>
      </c>
      <c r="C293" s="176" t="s">
        <v>107</v>
      </c>
      <c r="D293" s="175"/>
      <c r="E293" s="174"/>
    </row>
    <row r="294" spans="1:5">
      <c r="A294" s="182">
        <v>5409</v>
      </c>
      <c r="B294" s="181">
        <v>614000</v>
      </c>
      <c r="C294" s="180" t="s">
        <v>889</v>
      </c>
      <c r="D294" s="179">
        <f>D295</f>
        <v>0</v>
      </c>
      <c r="E294" s="169"/>
    </row>
    <row r="295" spans="1:5">
      <c r="A295" s="178">
        <v>5410</v>
      </c>
      <c r="B295" s="177">
        <v>614100</v>
      </c>
      <c r="C295" s="176" t="s">
        <v>149</v>
      </c>
      <c r="D295" s="175"/>
      <c r="E295" s="174"/>
    </row>
    <row r="296" spans="1:5" ht="25.5">
      <c r="A296" s="182">
        <v>5411</v>
      </c>
      <c r="B296" s="181">
        <v>615000</v>
      </c>
      <c r="C296" s="180" t="s">
        <v>890</v>
      </c>
      <c r="D296" s="179">
        <f>D297</f>
        <v>0</v>
      </c>
      <c r="E296" s="169"/>
    </row>
    <row r="297" spans="1:5">
      <c r="A297" s="178">
        <v>5412</v>
      </c>
      <c r="B297" s="177">
        <v>615100</v>
      </c>
      <c r="C297" s="176" t="s">
        <v>756</v>
      </c>
      <c r="D297" s="175"/>
      <c r="E297" s="174"/>
    </row>
    <row r="298" spans="1:5">
      <c r="A298" s="182">
        <v>5413</v>
      </c>
      <c r="B298" s="181">
        <v>620000</v>
      </c>
      <c r="C298" s="180" t="s">
        <v>891</v>
      </c>
      <c r="D298" s="179">
        <f>D299+D309+D318</f>
        <v>0</v>
      </c>
      <c r="E298" s="169"/>
    </row>
    <row r="299" spans="1:5">
      <c r="A299" s="182">
        <v>5414</v>
      </c>
      <c r="B299" s="181">
        <v>621000</v>
      </c>
      <c r="C299" s="180" t="s">
        <v>892</v>
      </c>
      <c r="D299" s="179">
        <f>SUM(D300:D308)</f>
        <v>0</v>
      </c>
      <c r="E299" s="169"/>
    </row>
    <row r="300" spans="1:5">
      <c r="A300" s="178">
        <v>5415</v>
      </c>
      <c r="B300" s="177">
        <v>621100</v>
      </c>
      <c r="C300" s="176" t="s">
        <v>108</v>
      </c>
      <c r="D300" s="175"/>
      <c r="E300" s="174"/>
    </row>
    <row r="301" spans="1:5">
      <c r="A301" s="178">
        <v>5416</v>
      </c>
      <c r="B301" s="177">
        <v>621200</v>
      </c>
      <c r="C301" s="176" t="s">
        <v>335</v>
      </c>
      <c r="D301" s="175"/>
      <c r="E301" s="174"/>
    </row>
    <row r="302" spans="1:5">
      <c r="A302" s="178">
        <v>5417</v>
      </c>
      <c r="B302" s="177">
        <v>621300</v>
      </c>
      <c r="C302" s="176" t="s">
        <v>487</v>
      </c>
      <c r="D302" s="175"/>
      <c r="E302" s="174"/>
    </row>
    <row r="303" spans="1:5">
      <c r="A303" s="178">
        <v>5418</v>
      </c>
      <c r="B303" s="177">
        <v>621400</v>
      </c>
      <c r="C303" s="176" t="s">
        <v>150</v>
      </c>
      <c r="D303" s="175"/>
      <c r="E303" s="174"/>
    </row>
    <row r="304" spans="1:5">
      <c r="A304" s="178">
        <v>5419</v>
      </c>
      <c r="B304" s="177">
        <v>621500</v>
      </c>
      <c r="C304" s="176" t="s">
        <v>109</v>
      </c>
      <c r="D304" s="175"/>
      <c r="E304" s="174"/>
    </row>
    <row r="305" spans="1:5">
      <c r="A305" s="178">
        <v>5420</v>
      </c>
      <c r="B305" s="177">
        <v>621600</v>
      </c>
      <c r="C305" s="176" t="s">
        <v>488</v>
      </c>
      <c r="D305" s="175"/>
      <c r="E305" s="174"/>
    </row>
    <row r="306" spans="1:5">
      <c r="A306" s="178">
        <v>5421</v>
      </c>
      <c r="B306" s="177">
        <v>621700</v>
      </c>
      <c r="C306" s="176" t="s">
        <v>348</v>
      </c>
      <c r="D306" s="175"/>
      <c r="E306" s="174"/>
    </row>
    <row r="307" spans="1:5">
      <c r="A307" s="178">
        <v>5422</v>
      </c>
      <c r="B307" s="177">
        <v>621800</v>
      </c>
      <c r="C307" s="176" t="s">
        <v>489</v>
      </c>
      <c r="D307" s="175"/>
      <c r="E307" s="174"/>
    </row>
    <row r="308" spans="1:5">
      <c r="A308" s="178">
        <v>5423</v>
      </c>
      <c r="B308" s="177">
        <v>621900</v>
      </c>
      <c r="C308" s="176" t="s">
        <v>349</v>
      </c>
      <c r="D308" s="175"/>
      <c r="E308" s="174"/>
    </row>
    <row r="309" spans="1:5">
      <c r="A309" s="182">
        <v>5424</v>
      </c>
      <c r="B309" s="181">
        <v>622000</v>
      </c>
      <c r="C309" s="180" t="s">
        <v>893</v>
      </c>
      <c r="D309" s="179">
        <f>SUM(D310:D317)</f>
        <v>0</v>
      </c>
      <c r="E309" s="169"/>
    </row>
    <row r="310" spans="1:5">
      <c r="A310" s="178">
        <v>5425</v>
      </c>
      <c r="B310" s="177">
        <v>622100</v>
      </c>
      <c r="C310" s="176" t="s">
        <v>350</v>
      </c>
      <c r="D310" s="175"/>
      <c r="E310" s="174"/>
    </row>
    <row r="311" spans="1:5">
      <c r="A311" s="178">
        <v>5426</v>
      </c>
      <c r="B311" s="177">
        <v>622200</v>
      </c>
      <c r="C311" s="176" t="s">
        <v>644</v>
      </c>
      <c r="D311" s="175"/>
      <c r="E311" s="174"/>
    </row>
    <row r="312" spans="1:5">
      <c r="A312" s="178">
        <v>5427</v>
      </c>
      <c r="B312" s="177">
        <v>622300</v>
      </c>
      <c r="C312" s="176" t="s">
        <v>645</v>
      </c>
      <c r="D312" s="175"/>
      <c r="E312" s="174"/>
    </row>
    <row r="313" spans="1:5">
      <c r="A313" s="178">
        <v>5428</v>
      </c>
      <c r="B313" s="177">
        <v>622400</v>
      </c>
      <c r="C313" s="176" t="s">
        <v>646</v>
      </c>
      <c r="D313" s="175"/>
      <c r="E313" s="174"/>
    </row>
    <row r="314" spans="1:5">
      <c r="A314" s="178">
        <v>5429</v>
      </c>
      <c r="B314" s="177">
        <v>622500</v>
      </c>
      <c r="C314" s="176" t="s">
        <v>647</v>
      </c>
      <c r="D314" s="175"/>
      <c r="E314" s="174"/>
    </row>
    <row r="315" spans="1:5">
      <c r="A315" s="178">
        <v>5430</v>
      </c>
      <c r="B315" s="177">
        <v>622600</v>
      </c>
      <c r="C315" s="176" t="s">
        <v>352</v>
      </c>
      <c r="D315" s="175"/>
      <c r="E315" s="174"/>
    </row>
    <row r="316" spans="1:5">
      <c r="A316" s="178">
        <v>5431</v>
      </c>
      <c r="B316" s="177">
        <v>622700</v>
      </c>
      <c r="C316" s="176" t="s">
        <v>351</v>
      </c>
      <c r="D316" s="175"/>
      <c r="E316" s="174"/>
    </row>
    <row r="317" spans="1:5">
      <c r="A317" s="178">
        <v>5432</v>
      </c>
      <c r="B317" s="177">
        <v>622800</v>
      </c>
      <c r="C317" s="176" t="s">
        <v>151</v>
      </c>
      <c r="D317" s="175"/>
      <c r="E317" s="174"/>
    </row>
    <row r="318" spans="1:5" ht="38.25">
      <c r="A318" s="182">
        <v>5433</v>
      </c>
      <c r="B318" s="181">
        <v>623000</v>
      </c>
      <c r="C318" s="180" t="s">
        <v>894</v>
      </c>
      <c r="D318" s="179">
        <f>D319</f>
        <v>0</v>
      </c>
      <c r="E318" s="169"/>
    </row>
    <row r="319" spans="1:5" ht="25.5">
      <c r="A319" s="178">
        <v>5434</v>
      </c>
      <c r="B319" s="177">
        <v>623100</v>
      </c>
      <c r="C319" s="176" t="s">
        <v>895</v>
      </c>
      <c r="D319" s="175"/>
      <c r="E319" s="174"/>
    </row>
    <row r="320" spans="1:5" ht="13.5" thickBot="1">
      <c r="A320" s="173">
        <v>5435</v>
      </c>
      <c r="B320" s="172"/>
      <c r="C320" s="171" t="s">
        <v>896</v>
      </c>
      <c r="D320" s="170">
        <f>D41+D268</f>
        <v>5668</v>
      </c>
      <c r="E320" s="169"/>
    </row>
    <row r="321" spans="1:6">
      <c r="A321" s="168"/>
      <c r="B321" s="167"/>
      <c r="C321" s="167"/>
      <c r="D321" s="167"/>
      <c r="E321" s="167"/>
    </row>
    <row r="323" spans="1:6" s="165" customFormat="1">
      <c r="A323" s="165" t="s">
        <v>483</v>
      </c>
      <c r="D323" s="165" t="s">
        <v>484</v>
      </c>
    </row>
    <row r="324" spans="1:6" s="165" customFormat="1" ht="21.75" customHeight="1">
      <c r="A324" s="165" t="s">
        <v>312</v>
      </c>
      <c r="D324" s="166" t="s">
        <v>485</v>
      </c>
      <c r="E324" s="166"/>
      <c r="F324" s="163"/>
    </row>
  </sheetData>
  <sheetProtection password="CB01" sheet="1"/>
  <mergeCells count="33">
    <mergeCell ref="G18:G20"/>
    <mergeCell ref="H18:H20"/>
    <mergeCell ref="E284:E286"/>
    <mergeCell ref="E69:E71"/>
    <mergeCell ref="A214:A216"/>
    <mergeCell ref="B214:B216"/>
    <mergeCell ref="C214:C216"/>
    <mergeCell ref="E214:E216"/>
    <mergeCell ref="A284:A286"/>
    <mergeCell ref="B284:B286"/>
    <mergeCell ref="C284:C286"/>
    <mergeCell ref="D284:D286"/>
    <mergeCell ref="B145:B147"/>
    <mergeCell ref="D145:D147"/>
    <mergeCell ref="C145:C147"/>
    <mergeCell ref="A145:A147"/>
    <mergeCell ref="D214:D216"/>
    <mergeCell ref="E37:E39"/>
    <mergeCell ref="E145:E147"/>
    <mergeCell ref="D18:D20"/>
    <mergeCell ref="F18:F20"/>
    <mergeCell ref="E18:E20"/>
    <mergeCell ref="A69:A71"/>
    <mergeCell ref="B69:B71"/>
    <mergeCell ref="C69:C71"/>
    <mergeCell ref="D69:D71"/>
    <mergeCell ref="A18:A20"/>
    <mergeCell ref="C18:C20"/>
    <mergeCell ref="C37:C39"/>
    <mergeCell ref="B18:B20"/>
    <mergeCell ref="A37:A39"/>
    <mergeCell ref="D37:D39"/>
    <mergeCell ref="B37:B39"/>
  </mergeCells>
  <dataValidations count="1">
    <dataValidation type="whole" allowBlank="1" showErrorMessage="1" errorTitle="Upozorenje" error="Niste uneli korektnu vrednost!_x000a_Ponovite unos." sqref="D218:E283 D73:E144 D22:E32 D288:E320 D41:E68 D149:E213 G22:G32">
      <formula1>0</formula1>
      <formula2>999999999</formula2>
    </dataValidation>
  </dataValidations>
  <pageMargins left="0.39370078740157483" right="0.27559055118110237" top="0.61" bottom="0.35" header="0.42" footer="0.25"/>
  <pageSetup paperSize="9" scale="75" orientation="portrait" horizontalDpi="200" verticalDpi="200" r:id="rId1"/>
  <headerFooter alignWithMargins="0">
    <oddHeader>&amp;RСтрана &amp;P</oddHeader>
  </headerFooter>
  <rowBreaks count="4" manualBreakCount="4">
    <brk id="68" max="5" man="1"/>
    <brk id="144" max="5" man="1"/>
    <brk id="213" max="5" man="1"/>
    <brk id="283" max="5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5</xdr:col>
                <xdr:colOff>114300</xdr:colOff>
                <xdr:row>4</xdr:row>
                <xdr:rowOff>38100</xdr:rowOff>
              </from>
              <to>
                <xdr:col>5</xdr:col>
                <xdr:colOff>1009650</xdr:colOff>
                <xdr:row>6</xdr:row>
                <xdr:rowOff>28575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>
      <selection activeCell="E11" sqref="E11"/>
    </sheetView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  <c r="F3" s="159" t="s">
        <v>960</v>
      </c>
    </row>
    <row r="4" spans="1:6" ht="6.75" customHeight="1">
      <c r="A4" s="104"/>
      <c r="B4" s="105"/>
    </row>
    <row r="5" spans="1:6" ht="6.75" customHeight="1">
      <c r="A5" s="328"/>
      <c r="B5" s="328"/>
      <c r="C5" s="328"/>
      <c r="D5" s="328"/>
      <c r="E5" s="328"/>
      <c r="F5" s="328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15 ЗАЈЕЧАР</v>
      </c>
      <c r="B7" s="113"/>
    </row>
    <row r="8" spans="1:6">
      <c r="A8" s="112" t="str">
        <f>"ЗДРАВСТВЕНА УСТАНОВА:  " &amp; ZU</f>
        <v>ЗДРАВСТВЕНА УСТАНОВА:  00215003 ЗЦ ЗАЈЕЧАР</v>
      </c>
      <c r="B8" s="113"/>
    </row>
    <row r="9" spans="1:6" ht="39" customHeight="1">
      <c r="A9" s="328" t="s">
        <v>1016</v>
      </c>
      <c r="B9" s="328"/>
      <c r="C9" s="328"/>
      <c r="D9" s="328"/>
      <c r="E9" s="328"/>
      <c r="F9" s="328"/>
    </row>
    <row r="10" spans="1:6">
      <c r="F10" s="114" t="s">
        <v>933</v>
      </c>
    </row>
    <row r="11" spans="1:6" ht="59.25" customHeight="1">
      <c r="A11" s="130" t="s">
        <v>955</v>
      </c>
      <c r="B11" s="130" t="s">
        <v>961</v>
      </c>
      <c r="C11" s="131" t="s">
        <v>962</v>
      </c>
      <c r="D11" s="131" t="s">
        <v>963</v>
      </c>
      <c r="E11" s="131" t="s">
        <v>964</v>
      </c>
      <c r="F11" s="131" t="s">
        <v>965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966</v>
      </c>
    </row>
    <row r="13" spans="1:6" ht="29.25" customHeight="1">
      <c r="A13" s="161" t="s">
        <v>416</v>
      </c>
      <c r="B13" s="120" t="s">
        <v>983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967</v>
      </c>
    </row>
    <row r="16" spans="1:6" ht="27.75" customHeight="1">
      <c r="A16" s="329" t="s">
        <v>968</v>
      </c>
      <c r="B16" s="329"/>
      <c r="C16" s="329"/>
      <c r="D16" s="329"/>
      <c r="E16" s="329"/>
      <c r="F16" s="329"/>
    </row>
    <row r="17" spans="1:6" ht="15.75" customHeight="1">
      <c r="A17" s="129"/>
    </row>
    <row r="18" spans="1:6" ht="33.75" customHeight="1">
      <c r="A18" s="328" t="s">
        <v>1017</v>
      </c>
      <c r="B18" s="328"/>
      <c r="C18" s="328"/>
      <c r="D18" s="162"/>
      <c r="E18" s="162"/>
      <c r="F18" s="162"/>
    </row>
    <row r="19" spans="1:6">
      <c r="A19" s="129"/>
    </row>
    <row r="20" spans="1:6">
      <c r="A20" s="129"/>
      <c r="C20" s="114" t="s">
        <v>933</v>
      </c>
    </row>
    <row r="21" spans="1:6" ht="25.5">
      <c r="A21" s="130" t="s">
        <v>955</v>
      </c>
      <c r="B21" s="130" t="s">
        <v>961</v>
      </c>
      <c r="C21" s="131" t="s">
        <v>969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970</v>
      </c>
      <c r="C23" s="122"/>
    </row>
    <row r="26" spans="1:6">
      <c r="A26" s="106" t="s">
        <v>971</v>
      </c>
    </row>
  </sheetData>
  <sheetProtection password="CB01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G17" sqref="G17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</row>
    <row r="2" spans="1:8">
      <c r="A2" s="104" t="s">
        <v>400</v>
      </c>
      <c r="B2" s="105"/>
      <c r="H2" s="133" t="s">
        <v>735</v>
      </c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330" t="s">
        <v>932</v>
      </c>
      <c r="B5" s="330"/>
      <c r="C5" s="330"/>
      <c r="D5" s="330"/>
      <c r="E5" s="330"/>
      <c r="F5" s="330"/>
      <c r="G5" s="330"/>
      <c r="H5" s="330"/>
    </row>
    <row r="6" spans="1:8" ht="15">
      <c r="A6" s="104"/>
      <c r="B6" s="105"/>
      <c r="C6" s="108"/>
      <c r="D6" s="109" t="s">
        <v>1011</v>
      </c>
      <c r="E6" s="110"/>
      <c r="F6" s="111"/>
    </row>
    <row r="7" spans="1:8">
      <c r="A7" s="112" t="str">
        <f>"ФИЛИЈАЛА:   " &amp; Filijala</f>
        <v>ФИЛИЈАЛА:   15 ЗАЈЕЧАР</v>
      </c>
      <c r="B7" s="113"/>
    </row>
    <row r="8" spans="1:8">
      <c r="A8" s="112" t="str">
        <f>"ЗДРАВСТВЕНА УСТАНОВА:  " &amp; ZU</f>
        <v>ЗДРАВСТВЕНА УСТАНОВА:  00215003 ЗЦ ЗАЈЕЧАР</v>
      </c>
      <c r="B8" s="113"/>
    </row>
    <row r="9" spans="1:8">
      <c r="A9" s="104"/>
      <c r="B9" s="113"/>
    </row>
    <row r="10" spans="1:8">
      <c r="H10" s="114" t="s">
        <v>933</v>
      </c>
    </row>
    <row r="11" spans="1:8" ht="77.25" customHeight="1">
      <c r="A11" s="115" t="s">
        <v>955</v>
      </c>
      <c r="B11" s="130" t="s">
        <v>934</v>
      </c>
      <c r="C11" s="131" t="s">
        <v>736</v>
      </c>
      <c r="D11" s="131" t="s">
        <v>959</v>
      </c>
      <c r="E11" s="131" t="s">
        <v>935</v>
      </c>
      <c r="F11" s="131" t="s">
        <v>936</v>
      </c>
      <c r="G11" s="131" t="s">
        <v>937</v>
      </c>
      <c r="H11" s="131" t="s">
        <v>938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737</v>
      </c>
      <c r="F12" s="118">
        <v>4</v>
      </c>
      <c r="G12" s="118">
        <v>5</v>
      </c>
      <c r="H12" s="118" t="s">
        <v>738</v>
      </c>
    </row>
    <row r="13" spans="1:8" ht="26.25" customHeight="1">
      <c r="A13" s="119" t="s">
        <v>416</v>
      </c>
      <c r="B13" s="120" t="s">
        <v>939</v>
      </c>
      <c r="C13" s="121">
        <f t="shared" ref="C13:H13" si="0">C14+C15+C16+C17+C18</f>
        <v>0</v>
      </c>
      <c r="D13" s="121">
        <f t="shared" si="0"/>
        <v>6711</v>
      </c>
      <c r="E13" s="121">
        <f t="shared" si="0"/>
        <v>6711</v>
      </c>
      <c r="F13" s="121">
        <f t="shared" si="0"/>
        <v>3355</v>
      </c>
      <c r="G13" s="121">
        <f t="shared" si="0"/>
        <v>6714</v>
      </c>
      <c r="H13" s="121">
        <f t="shared" si="0"/>
        <v>10069</v>
      </c>
    </row>
    <row r="14" spans="1:8" ht="19.5" customHeight="1">
      <c r="A14" s="119" t="s">
        <v>940</v>
      </c>
      <c r="B14" s="120" t="s">
        <v>941</v>
      </c>
      <c r="C14" s="122"/>
      <c r="D14" s="122">
        <v>2878</v>
      </c>
      <c r="E14" s="121">
        <f>C14+D14</f>
        <v>2878</v>
      </c>
      <c r="F14" s="122">
        <v>1882</v>
      </c>
      <c r="G14" s="122">
        <v>2879</v>
      </c>
      <c r="H14" s="121">
        <f>F14+G14</f>
        <v>4761</v>
      </c>
    </row>
    <row r="15" spans="1:8" ht="19.5" customHeight="1">
      <c r="A15" s="119" t="s">
        <v>942</v>
      </c>
      <c r="B15" s="120" t="s">
        <v>943</v>
      </c>
      <c r="C15" s="122"/>
      <c r="D15" s="122">
        <v>402</v>
      </c>
      <c r="E15" s="121">
        <f>C15+D15</f>
        <v>402</v>
      </c>
      <c r="F15" s="122">
        <v>83</v>
      </c>
      <c r="G15" s="122">
        <v>404</v>
      </c>
      <c r="H15" s="121">
        <f>F15+G15</f>
        <v>487</v>
      </c>
    </row>
    <row r="16" spans="1:8" s="104" customFormat="1" ht="38.25" customHeight="1">
      <c r="A16" s="119" t="s">
        <v>944</v>
      </c>
      <c r="B16" s="120" t="s">
        <v>945</v>
      </c>
      <c r="C16" s="123"/>
      <c r="D16" s="123">
        <v>3431</v>
      </c>
      <c r="E16" s="121">
        <f>C16+D16</f>
        <v>3431</v>
      </c>
      <c r="F16" s="123">
        <v>1390</v>
      </c>
      <c r="G16" s="123">
        <v>3431</v>
      </c>
      <c r="H16" s="121">
        <f>F16+G16</f>
        <v>4821</v>
      </c>
    </row>
    <row r="17" spans="1:8" ht="18.75" customHeight="1">
      <c r="A17" s="119" t="s">
        <v>946</v>
      </c>
      <c r="B17" s="124" t="s">
        <v>947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948</v>
      </c>
      <c r="B18" s="124" t="s">
        <v>949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950</v>
      </c>
    </row>
    <row r="21" spans="1:8">
      <c r="A21" s="129" t="s">
        <v>951</v>
      </c>
    </row>
    <row r="22" spans="1:8">
      <c r="A22" s="129" t="s">
        <v>952</v>
      </c>
    </row>
    <row r="23" spans="1:8">
      <c r="A23" s="129" t="s">
        <v>953</v>
      </c>
    </row>
    <row r="24" spans="1:8">
      <c r="A24" s="129" t="s">
        <v>954</v>
      </c>
    </row>
  </sheetData>
  <sheetProtection password="CB01" sheet="1"/>
  <mergeCells count="1">
    <mergeCell ref="A5:H5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7" customWidth="1"/>
    <col min="2" max="2" width="50.85546875" style="217" customWidth="1"/>
    <col min="3" max="3" width="5.85546875" style="217" customWidth="1"/>
    <col min="4" max="4" width="42" customWidth="1"/>
    <col min="5" max="5" width="24.28515625" style="218" customWidth="1"/>
    <col min="6" max="6" width="19.85546875" style="218" customWidth="1"/>
    <col min="7" max="7" width="22.7109375" style="218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21" t="s">
        <v>994</v>
      </c>
      <c r="B1" s="221" t="s">
        <v>987</v>
      </c>
      <c r="C1" s="221" t="s">
        <v>997</v>
      </c>
      <c r="G1" s="331" t="s">
        <v>993</v>
      </c>
      <c r="H1" s="332"/>
    </row>
    <row r="2" spans="1:10" ht="14.25" customHeight="1">
      <c r="A2" s="237" t="str">
        <f>MaticniBroj</f>
        <v>07201885</v>
      </c>
      <c r="B2" s="237" t="str">
        <f>NazivKorisnika</f>
        <v>ЗДРАВСТВЕНИ ЦЕНТАР ЗАЈЕЧАР</v>
      </c>
      <c r="C2" s="242"/>
      <c r="E2" s="243">
        <v>1</v>
      </c>
      <c r="G2" s="240" t="s">
        <v>996</v>
      </c>
      <c r="H2" s="240" t="s">
        <v>986</v>
      </c>
    </row>
    <row r="3" spans="1:10">
      <c r="D3" s="94"/>
      <c r="E3" s="222" t="s">
        <v>995</v>
      </c>
      <c r="F3" s="222" t="s">
        <v>986</v>
      </c>
    </row>
    <row r="4" spans="1:10">
      <c r="C4" s="244" t="s">
        <v>417</v>
      </c>
      <c r="D4" s="220" t="s">
        <v>1001</v>
      </c>
      <c r="E4" s="238"/>
      <c r="F4" s="234">
        <f>ROUND(E4/1000,5)</f>
        <v>0</v>
      </c>
      <c r="G4" s="225"/>
    </row>
    <row r="5" spans="1:10">
      <c r="D5" s="230"/>
      <c r="F5" s="226"/>
      <c r="G5" s="225"/>
    </row>
    <row r="6" spans="1:10">
      <c r="C6" s="244" t="s">
        <v>418</v>
      </c>
      <c r="D6" s="220" t="s">
        <v>985</v>
      </c>
      <c r="E6" s="248" t="s">
        <v>1000</v>
      </c>
      <c r="F6" s="247">
        <f>OZPR!H31</f>
        <v>2313</v>
      </c>
      <c r="G6" s="225"/>
    </row>
    <row r="7" spans="1:10">
      <c r="D7" s="231"/>
      <c r="E7" s="219"/>
      <c r="F7" s="227"/>
      <c r="G7" s="225"/>
    </row>
    <row r="8" spans="1:10">
      <c r="C8" s="244" t="s">
        <v>419</v>
      </c>
      <c r="D8" s="232" t="s">
        <v>999</v>
      </c>
      <c r="E8" s="233"/>
      <c r="F8" s="235">
        <f>F4+F6</f>
        <v>2313</v>
      </c>
      <c r="G8" s="223"/>
    </row>
    <row r="9" spans="1:10">
      <c r="D9" s="230"/>
      <c r="F9" s="226"/>
      <c r="G9" s="225"/>
    </row>
    <row r="10" spans="1:10">
      <c r="C10" s="244" t="s">
        <v>420</v>
      </c>
      <c r="D10" s="220" t="s">
        <v>988</v>
      </c>
      <c r="E10" s="248" t="s">
        <v>1000</v>
      </c>
      <c r="F10" s="247">
        <f>Obrazac5!I138</f>
        <v>706625</v>
      </c>
      <c r="G10" s="225"/>
    </row>
    <row r="11" spans="1:10">
      <c r="D11" s="231"/>
      <c r="E11" s="219"/>
      <c r="F11" s="227"/>
      <c r="G11" s="225"/>
    </row>
    <row r="12" spans="1:10">
      <c r="C12" s="244" t="s">
        <v>421</v>
      </c>
      <c r="D12" s="335" t="s">
        <v>998</v>
      </c>
      <c r="E12" s="336"/>
      <c r="F12" s="336"/>
      <c r="G12" s="239">
        <f>F8-F10</f>
        <v>-704312</v>
      </c>
      <c r="H12" s="245">
        <f>G12</f>
        <v>-704312</v>
      </c>
      <c r="I12" s="53"/>
      <c r="J12" s="246"/>
    </row>
    <row r="13" spans="1:10">
      <c r="D13" s="230"/>
      <c r="F13" s="226"/>
      <c r="G13" s="225"/>
    </row>
    <row r="14" spans="1:10">
      <c r="C14" s="244" t="s">
        <v>422</v>
      </c>
      <c r="D14" s="220" t="s">
        <v>1004</v>
      </c>
      <c r="E14" s="248" t="s">
        <v>1000</v>
      </c>
      <c r="F14" s="236"/>
      <c r="G14" s="224"/>
    </row>
    <row r="15" spans="1:10">
      <c r="C15" s="259"/>
      <c r="D15" s="260"/>
      <c r="E15" s="261"/>
      <c r="F15" s="267"/>
      <c r="G15" s="225"/>
    </row>
    <row r="16" spans="1:10">
      <c r="C16" s="244" t="s">
        <v>423</v>
      </c>
      <c r="D16" s="220" t="s">
        <v>990</v>
      </c>
      <c r="E16" s="248" t="s">
        <v>1000</v>
      </c>
      <c r="F16" s="250">
        <f>OZPR!E31*0.1</f>
        <v>0</v>
      </c>
      <c r="G16" s="224"/>
    </row>
    <row r="17" spans="3:10">
      <c r="D17" s="230"/>
      <c r="F17" s="228"/>
      <c r="G17" s="225"/>
    </row>
    <row r="18" spans="3:10">
      <c r="C18" s="244" t="s">
        <v>424</v>
      </c>
      <c r="D18" s="232" t="s">
        <v>1005</v>
      </c>
      <c r="E18" s="263"/>
      <c r="F18" s="235">
        <f>F14+F16</f>
        <v>0</v>
      </c>
      <c r="G18" s="225"/>
    </row>
    <row r="19" spans="3:10">
      <c r="C19" s="264"/>
      <c r="D19" s="265"/>
      <c r="E19" s="265"/>
      <c r="F19" s="266"/>
      <c r="G19" s="225"/>
    </row>
    <row r="20" spans="3:10">
      <c r="C20" s="244" t="s">
        <v>425</v>
      </c>
      <c r="D20" s="220" t="s">
        <v>989</v>
      </c>
      <c r="E20" s="248" t="s">
        <v>1000</v>
      </c>
      <c r="F20" s="250">
        <f>K9OOSO!E22</f>
        <v>0</v>
      </c>
      <c r="G20" s="224"/>
    </row>
    <row r="21" spans="3:10">
      <c r="D21" s="230"/>
      <c r="F21" s="262"/>
      <c r="G21" s="225"/>
    </row>
    <row r="22" spans="3:10">
      <c r="C22" s="244" t="s">
        <v>426</v>
      </c>
      <c r="D22" s="337" t="s">
        <v>1006</v>
      </c>
      <c r="E22" s="338"/>
      <c r="F22" s="339"/>
      <c r="G22" s="239">
        <f>F18-F20</f>
        <v>0</v>
      </c>
      <c r="H22" s="241">
        <f>Odstupanje_1</f>
        <v>0</v>
      </c>
      <c r="I22" s="53"/>
      <c r="J22" s="257"/>
    </row>
    <row r="23" spans="3:10">
      <c r="D23" s="230"/>
      <c r="F23" s="226"/>
      <c r="G23" s="225"/>
    </row>
    <row r="24" spans="3:10">
      <c r="C24" s="244" t="s">
        <v>343</v>
      </c>
      <c r="D24" s="220" t="s">
        <v>991</v>
      </c>
      <c r="E24" s="248" t="s">
        <v>1000</v>
      </c>
      <c r="F24" s="236">
        <v>0</v>
      </c>
      <c r="G24" s="224"/>
    </row>
    <row r="25" spans="3:10">
      <c r="D25" s="230"/>
      <c r="F25" s="226"/>
      <c r="G25" s="225"/>
    </row>
    <row r="26" spans="3:10">
      <c r="C26" s="244" t="s">
        <v>401</v>
      </c>
      <c r="D26" s="249" t="s">
        <v>992</v>
      </c>
      <c r="E26" s="248" t="s">
        <v>1000</v>
      </c>
      <c r="F26" s="236">
        <v>0</v>
      </c>
      <c r="G26" s="224"/>
    </row>
    <row r="27" spans="3:10">
      <c r="D27" s="230"/>
      <c r="F27" s="226"/>
      <c r="G27" s="225"/>
    </row>
    <row r="28" spans="3:10">
      <c r="C28" s="244" t="s">
        <v>402</v>
      </c>
      <c r="D28" s="249" t="s">
        <v>1007</v>
      </c>
      <c r="E28" s="248" t="s">
        <v>1000</v>
      </c>
      <c r="F28" s="236">
        <v>0</v>
      </c>
      <c r="G28" s="225"/>
    </row>
    <row r="29" spans="3:10">
      <c r="D29" s="230"/>
      <c r="F29" s="226"/>
      <c r="G29" s="225"/>
    </row>
    <row r="30" spans="3:10">
      <c r="C30" s="244" t="s">
        <v>403</v>
      </c>
      <c r="D30" s="333" t="s">
        <v>1008</v>
      </c>
      <c r="E30" s="334"/>
      <c r="F30" s="334"/>
      <c r="G30" s="239">
        <f>H22-F24-F26-F28</f>
        <v>0</v>
      </c>
      <c r="H30" s="241">
        <f>G30</f>
        <v>0</v>
      </c>
      <c r="I30" s="53"/>
      <c r="J30" s="246"/>
    </row>
    <row r="31" spans="3:10">
      <c r="D31" s="230"/>
      <c r="F31" s="228"/>
      <c r="G31" s="225"/>
    </row>
    <row r="32" spans="3:10">
      <c r="F32" s="229"/>
      <c r="G32" s="225"/>
    </row>
  </sheetData>
  <sheetProtection password="CB01"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Meni</vt:lpstr>
      <vt:lpstr>Obrazac5</vt:lpstr>
      <vt:lpstr>K9OOSO</vt:lpstr>
      <vt:lpstr>OZPR</vt:lpstr>
      <vt:lpstr>Transferi</vt:lpstr>
      <vt:lpstr>BO</vt:lpstr>
      <vt:lpstr>KontrolaF</vt:lpstr>
      <vt:lpstr>biop</vt:lpstr>
      <vt:lpstr>bip</vt:lpstr>
      <vt:lpstr>BO!BrojPodracuna</vt:lpstr>
      <vt:lpstr>OZPR!BrojPodracuna</vt:lpstr>
      <vt:lpstr>Transferi!BrojPodracuna</vt:lpstr>
      <vt:lpstr>BrojPodracuna</vt:lpstr>
      <vt:lpstr>Datum</vt:lpstr>
      <vt:lpstr>BO!Filijala</vt:lpstr>
      <vt:lpstr>K9OOSO!Filijala</vt:lpstr>
      <vt:lpstr>OZPR!Filijala</vt:lpstr>
      <vt:lpstr>Transferi!Filijala</vt:lpstr>
      <vt:lpstr>Filijala</vt:lpstr>
      <vt:lpstr>BO!MaticniBroj</vt:lpstr>
      <vt:lpstr>OZPR!MaticniBroj</vt:lpstr>
      <vt:lpstr>Transferi!MaticniBroj</vt:lpstr>
      <vt:lpstr>MaticniBroj</vt:lpstr>
      <vt:lpstr>BO!NazivKorisnika</vt:lpstr>
      <vt:lpstr>OZPR!NazivKorisnika</vt:lpstr>
      <vt:lpstr>Transferi!NazivKorisnika</vt:lpstr>
      <vt:lpstr>NazivKorisnika</vt:lpstr>
      <vt:lpstr>KontrolaF!Odstupanje_1</vt:lpstr>
      <vt:lpstr>BO!PIB</vt:lpstr>
      <vt:lpstr>OZPR!PIB</vt:lpstr>
      <vt:lpstr>Transferi!PIB</vt:lpstr>
      <vt:lpstr>PIB</vt:lpstr>
      <vt:lpstr>K9OOSO!Print_Area</vt:lpstr>
      <vt:lpstr>Obrazac5!Print_Area</vt:lpstr>
      <vt:lpstr>OZPR!Print_Area</vt:lpstr>
      <vt:lpstr>Razlika</vt:lpstr>
      <vt:lpstr>BO!Sediste</vt:lpstr>
      <vt:lpstr>OZPR!Sediste</vt:lpstr>
      <vt:lpstr>Transferi!Sediste</vt:lpstr>
      <vt:lpstr>Sediste</vt:lpstr>
      <vt:lpstr>SifraFilijale</vt:lpstr>
      <vt:lpstr>SifraZU</vt:lpstr>
      <vt:lpstr>ZbirK2</vt:lpstr>
      <vt:lpstr>BO!ZU</vt:lpstr>
      <vt:lpstr>K9OOSO!ZU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LIDIJA</cp:lastModifiedBy>
  <cp:lastPrinted>2016-02-19T12:53:13Z</cp:lastPrinted>
  <dcterms:created xsi:type="dcterms:W3CDTF">2002-07-23T06:43:57Z</dcterms:created>
  <dcterms:modified xsi:type="dcterms:W3CDTF">2018-07-13T11:04:40Z</dcterms:modified>
</cp:coreProperties>
</file>